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260538福祉のまちづくり課\00260538福祉のまちづくり課_1\施設推進チーム\補助金\HP\R3\定期巡回\充実支援\様式\実績報告、請求\"/>
    </mc:Choice>
  </mc:AlternateContent>
  <bookViews>
    <workbookView xWindow="120" yWindow="15" windowWidth="20340" windowHeight="7425"/>
  </bookViews>
  <sheets>
    <sheet name="様式２事業実績報告書" sheetId="4" r:id="rId1"/>
    <sheet name="収支決算書" sheetId="5" r:id="rId2"/>
  </sheets>
  <definedNames>
    <definedName name="_xlnm.Print_Area" localSheetId="1">収支決算書!$A$1:$U$27</definedName>
    <definedName name="_xlnm.Print_Area" localSheetId="0">様式２事業実績報告書!$A$1:$M$115</definedName>
  </definedNames>
  <calcPr calcId="162913"/>
</workbook>
</file>

<file path=xl/calcChain.xml><?xml version="1.0" encoding="utf-8"?>
<calcChain xmlns="http://schemas.openxmlformats.org/spreadsheetml/2006/main">
  <c r="L114" i="4" l="1"/>
  <c r="L53" i="4"/>
  <c r="L46" i="4"/>
  <c r="F46" i="4"/>
  <c r="F58" i="4"/>
  <c r="L58" i="4"/>
  <c r="L69" i="4"/>
  <c r="F69" i="4"/>
  <c r="L82" i="4"/>
  <c r="F82" i="4"/>
  <c r="L93" i="4"/>
  <c r="F93" i="4"/>
  <c r="L113" i="4"/>
  <c r="L105" i="4"/>
  <c r="F113" i="4"/>
  <c r="F105" i="4"/>
  <c r="F36" i="4"/>
  <c r="F35" i="4"/>
  <c r="F34" i="4"/>
  <c r="F33" i="4"/>
  <c r="F32" i="4"/>
  <c r="F31" i="4"/>
  <c r="F30" i="4"/>
  <c r="F29" i="4"/>
  <c r="F28" i="4"/>
  <c r="F27" i="4"/>
  <c r="F26" i="4"/>
  <c r="L112" i="4"/>
  <c r="L111" i="4"/>
  <c r="L110" i="4"/>
  <c r="L109" i="4"/>
  <c r="L108" i="4"/>
  <c r="L107" i="4"/>
  <c r="L106" i="4"/>
  <c r="L104" i="4"/>
  <c r="L103" i="4"/>
  <c r="L102" i="4"/>
  <c r="L100" i="4"/>
  <c r="L99" i="4"/>
  <c r="L98" i="4"/>
  <c r="L97" i="4"/>
  <c r="L96" i="4"/>
  <c r="L95" i="4"/>
  <c r="L94" i="4"/>
  <c r="L92" i="4"/>
  <c r="L91" i="4"/>
  <c r="L90" i="4"/>
  <c r="L88" i="4"/>
  <c r="L87" i="4"/>
  <c r="L86" i="4"/>
  <c r="L85" i="4"/>
  <c r="L84" i="4"/>
  <c r="L83" i="4"/>
  <c r="L81" i="4"/>
  <c r="L80" i="4"/>
  <c r="L79" i="4"/>
  <c r="L78" i="4"/>
  <c r="L76" i="4"/>
  <c r="L75" i="4"/>
  <c r="L74" i="4"/>
  <c r="L73" i="4"/>
  <c r="L72" i="4"/>
  <c r="L71" i="4"/>
  <c r="L70" i="4"/>
  <c r="L68" i="4"/>
  <c r="L67" i="4"/>
  <c r="L66" i="4"/>
  <c r="L64" i="4"/>
  <c r="L63" i="4"/>
  <c r="L62" i="4"/>
  <c r="L61" i="4"/>
  <c r="L60" i="4"/>
  <c r="L59" i="4"/>
  <c r="L57" i="4"/>
  <c r="L56" i="4"/>
  <c r="L55" i="4"/>
  <c r="L54" i="4"/>
  <c r="L44" i="4"/>
  <c r="L45" i="4"/>
  <c r="L47" i="4"/>
  <c r="L48" i="4"/>
  <c r="L49" i="4"/>
  <c r="L50" i="4"/>
  <c r="L51" i="4"/>
  <c r="L52" i="4"/>
  <c r="L43" i="4"/>
  <c r="L42" i="4"/>
  <c r="F42" i="4"/>
  <c r="F112" i="4"/>
  <c r="F111" i="4"/>
  <c r="F110" i="4"/>
  <c r="F109" i="4"/>
  <c r="F108" i="4"/>
  <c r="F107" i="4"/>
  <c r="F106" i="4"/>
  <c r="F104" i="4"/>
  <c r="F103" i="4"/>
  <c r="F102" i="4"/>
  <c r="F100" i="4"/>
  <c r="F99" i="4"/>
  <c r="F98" i="4"/>
  <c r="F97" i="4"/>
  <c r="F96" i="4"/>
  <c r="F95" i="4"/>
  <c r="F94" i="4"/>
  <c r="F92" i="4"/>
  <c r="F91" i="4"/>
  <c r="F90" i="4"/>
  <c r="F88" i="4"/>
  <c r="F87" i="4"/>
  <c r="F86" i="4"/>
  <c r="F85" i="4"/>
  <c r="F84" i="4"/>
  <c r="F83" i="4"/>
  <c r="F81" i="4"/>
  <c r="F80" i="4"/>
  <c r="F79" i="4"/>
  <c r="F78" i="4"/>
  <c r="F76" i="4"/>
  <c r="F75" i="4"/>
  <c r="F74" i="4"/>
  <c r="F73" i="4"/>
  <c r="F72" i="4"/>
  <c r="F71" i="4"/>
  <c r="F70" i="4"/>
  <c r="F68" i="4"/>
  <c r="F67" i="4"/>
  <c r="F66" i="4"/>
  <c r="F64" i="4"/>
  <c r="F63" i="4"/>
  <c r="F62" i="4"/>
  <c r="F61" i="4"/>
  <c r="F60" i="4"/>
  <c r="F59" i="4"/>
  <c r="F57" i="4"/>
  <c r="F56" i="4"/>
  <c r="F55" i="4"/>
  <c r="F54" i="4"/>
  <c r="F43" i="4"/>
  <c r="F44" i="4"/>
  <c r="F45" i="4"/>
  <c r="F47" i="4"/>
  <c r="F48" i="4"/>
  <c r="F49" i="4"/>
  <c r="F50" i="4"/>
  <c r="F51" i="4"/>
  <c r="F52" i="4"/>
  <c r="L101" i="4" l="1"/>
  <c r="L89" i="4"/>
  <c r="F77" i="4"/>
  <c r="L77" i="4"/>
  <c r="L65" i="4"/>
  <c r="F53" i="4"/>
  <c r="G26" i="4" l="1"/>
  <c r="K26" i="4" s="1"/>
  <c r="G27" i="4" l="1"/>
  <c r="K27" i="4" s="1"/>
  <c r="G28" i="4"/>
  <c r="K28" i="4" s="1"/>
  <c r="G29" i="4"/>
  <c r="K29" i="4" s="1"/>
  <c r="G30" i="4"/>
  <c r="K30" i="4" s="1"/>
  <c r="G31" i="4"/>
  <c r="K31" i="4" s="1"/>
  <c r="G32" i="4"/>
  <c r="K32" i="4" s="1"/>
  <c r="G33" i="4"/>
  <c r="K33" i="4" s="1"/>
  <c r="G34" i="4"/>
  <c r="K34" i="4" s="1"/>
  <c r="G35" i="4"/>
  <c r="K35" i="4" s="1"/>
  <c r="F65" i="4" l="1"/>
  <c r="F89" i="4"/>
  <c r="F37" i="4" l="1"/>
  <c r="G36" i="4"/>
  <c r="K36" i="4" s="1"/>
  <c r="K37" i="4" s="1"/>
  <c r="H5" i="5" s="1"/>
  <c r="G37" i="4" l="1"/>
  <c r="F101" i="4"/>
  <c r="H6" i="5" l="1"/>
  <c r="H7" i="5" s="1"/>
  <c r="H9" i="5" s="1"/>
  <c r="H14" i="5"/>
  <c r="H18" i="5" s="1"/>
</calcChain>
</file>

<file path=xl/comments1.xml><?xml version="1.0" encoding="utf-8"?>
<comments xmlns="http://schemas.openxmlformats.org/spreadsheetml/2006/main">
  <authors>
    <author>西宮市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水色セルに入力
様式２実績報告書を入力すれば、自動で決算書が埋まります。</t>
        </r>
      </text>
    </comment>
  </commentList>
</comments>
</file>

<file path=xl/sharedStrings.xml><?xml version="1.0" encoding="utf-8"?>
<sst xmlns="http://schemas.openxmlformats.org/spreadsheetml/2006/main" count="118" uniqueCount="75">
  <si>
    <t>利用者名</t>
    <rPh sb="0" eb="3">
      <t>リヨウシャ</t>
    </rPh>
    <rPh sb="3" eb="4">
      <t>メイ</t>
    </rPh>
    <phoneticPr fontId="1"/>
  </si>
  <si>
    <t>４月</t>
    <rPh sb="1" eb="2">
      <t>ガツ</t>
    </rPh>
    <phoneticPr fontId="1"/>
  </si>
  <si>
    <t>訪問回数</t>
    <rPh sb="0" eb="2">
      <t>ホウモン</t>
    </rPh>
    <rPh sb="2" eb="4">
      <t>カイスウ</t>
    </rPh>
    <phoneticPr fontId="1"/>
  </si>
  <si>
    <t>要介護度</t>
    <rPh sb="0" eb="4">
      <t>ヨウカイゴド</t>
    </rPh>
    <phoneticPr fontId="1"/>
  </si>
  <si>
    <t>５月</t>
  </si>
  <si>
    <t>小計</t>
    <rPh sb="0" eb="2">
      <t>ショウケイ</t>
    </rPh>
    <phoneticPr fontId="1"/>
  </si>
  <si>
    <t>６月</t>
  </si>
  <si>
    <t>７月</t>
  </si>
  <si>
    <t>８月</t>
  </si>
  <si>
    <t>９月</t>
  </si>
  <si>
    <t>合計</t>
    <rPh sb="0" eb="2">
      <t>ゴウケイ</t>
    </rPh>
    <phoneticPr fontId="1"/>
  </si>
  <si>
    <t>計</t>
    <rPh sb="0" eb="1">
      <t>ケイ</t>
    </rPh>
    <phoneticPr fontId="1"/>
  </si>
  <si>
    <t>10月</t>
    <rPh sb="2" eb="3">
      <t>ガツ</t>
    </rPh>
    <phoneticPr fontId="1"/>
  </si>
  <si>
    <t>11月</t>
  </si>
  <si>
    <t>12月</t>
  </si>
  <si>
    <t>1月</t>
  </si>
  <si>
    <t>2月</t>
  </si>
  <si>
    <t>3月</t>
  </si>
  <si>
    <t>事業実績報告書</t>
    <phoneticPr fontId="1"/>
  </si>
  <si>
    <t>名　　　称</t>
    <rPh sb="0" eb="1">
      <t>ナ</t>
    </rPh>
    <rPh sb="4" eb="5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</si>
  <si>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</si>
  <si>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管理者氏名</t>
    <rPh sb="0" eb="3">
      <t>カンリシャ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</si>
  <si>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</si>
  <si>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指定年月日</t>
    <rPh sb="0" eb="2">
      <t>シテイ</t>
    </rPh>
    <rPh sb="2" eb="5">
      <t>ネンガッピ</t>
    </rPh>
    <phoneticPr fontId="1"/>
  </si>
  <si>
    <t>訪問看護利用者数</t>
    <rPh sb="0" eb="2">
      <t>ホウモン</t>
    </rPh>
    <rPh sb="2" eb="4">
      <t>カンゴ</t>
    </rPh>
    <rPh sb="4" eb="7">
      <t>リヨウシャ</t>
    </rPh>
    <rPh sb="7" eb="8">
      <t>スウ</t>
    </rPh>
    <phoneticPr fontId="1"/>
  </si>
  <si>
    <t>　訪問看護利用者数</t>
    <rPh sb="1" eb="3">
      <t>ホウモン</t>
    </rPh>
    <rPh sb="3" eb="5">
      <t>カンゴ</t>
    </rPh>
    <rPh sb="5" eb="7">
      <t>リヨウ</t>
    </rPh>
    <rPh sb="7" eb="8">
      <t>シャ</t>
    </rPh>
    <rPh sb="8" eb="9">
      <t>スウ</t>
    </rPh>
    <phoneticPr fontId="2"/>
  </si>
  <si>
    <t>　定期巡回の利用者数</t>
    <rPh sb="1" eb="3">
      <t>テイキ</t>
    </rPh>
    <rPh sb="3" eb="5">
      <t>ジュンカイ</t>
    </rPh>
    <rPh sb="6" eb="8">
      <t>リヨウ</t>
    </rPh>
    <rPh sb="8" eb="9">
      <t>シャ</t>
    </rPh>
    <rPh sb="9" eb="10">
      <t>スウ</t>
    </rPh>
    <phoneticPr fontId="2"/>
  </si>
  <si>
    <t>(2)　連携型事業所の場合（訪問看護事業所）</t>
    <rPh sb="4" eb="6">
      <t>レンケイ</t>
    </rPh>
    <rPh sb="6" eb="7">
      <t>カタ</t>
    </rPh>
    <rPh sb="7" eb="10">
      <t>ジギョウショ</t>
    </rPh>
    <rPh sb="11" eb="13">
      <t>バアイ</t>
    </rPh>
    <rPh sb="14" eb="16">
      <t>ホウモン</t>
    </rPh>
    <rPh sb="16" eb="18">
      <t>カンゴ</t>
    </rPh>
    <rPh sb="18" eb="21">
      <t>ジギョウショ</t>
    </rPh>
    <phoneticPr fontId="1"/>
  </si>
  <si>
    <t>うち、定期巡回訪問看護
利用者数</t>
    <rPh sb="3" eb="5">
      <t>テイキ</t>
    </rPh>
    <rPh sb="5" eb="7">
      <t>ジュンカイ</t>
    </rPh>
    <rPh sb="7" eb="9">
      <t>ホウモン</t>
    </rPh>
    <rPh sb="9" eb="11">
      <t>カンゴ</t>
    </rPh>
    <rPh sb="12" eb="15">
      <t>リヨウシャ</t>
    </rPh>
    <rPh sb="15" eb="16">
      <t>スウ</t>
    </rPh>
    <phoneticPr fontId="1"/>
  </si>
  <si>
    <t>助成単価</t>
    <rPh sb="0" eb="2">
      <t>ジョセイ</t>
    </rPh>
    <rPh sb="2" eb="4">
      <t>タンカ</t>
    </rPh>
    <phoneticPr fontId="1"/>
  </si>
  <si>
    <t>要介護５</t>
    <rPh sb="0" eb="3">
      <t>ヨウカイゴ</t>
    </rPh>
    <phoneticPr fontId="1"/>
  </si>
  <si>
    <t>４回</t>
    <rPh sb="1" eb="2">
      <t>カイ</t>
    </rPh>
    <phoneticPr fontId="1"/>
  </si>
  <si>
    <t>６回以上</t>
    <rPh sb="1" eb="2">
      <t>カイ</t>
    </rPh>
    <rPh sb="2" eb="4">
      <t>イジョウ</t>
    </rPh>
    <phoneticPr fontId="1"/>
  </si>
  <si>
    <t>延べ人月数</t>
    <rPh sb="0" eb="1">
      <t>ノ</t>
    </rPh>
    <rPh sb="2" eb="3">
      <t>ニン</t>
    </rPh>
    <rPh sb="3" eb="4">
      <t>ツキ</t>
    </rPh>
    <rPh sb="4" eb="5">
      <t>スウ</t>
    </rPh>
    <phoneticPr fontId="1"/>
  </si>
  <si>
    <t>利用者</t>
    <rPh sb="0" eb="3">
      <t>リヨウシャ</t>
    </rPh>
    <phoneticPr fontId="1"/>
  </si>
  <si>
    <t>１　事業所名等（いずれかを記載）</t>
    <rPh sb="2" eb="5">
      <t>ジギョウショ</t>
    </rPh>
    <rPh sb="5" eb="7">
      <t>メイトウ</t>
    </rPh>
    <rPh sb="13" eb="15">
      <t>キサイ</t>
    </rPh>
    <phoneticPr fontId="1"/>
  </si>
  <si>
    <t>（様式2）</t>
    <phoneticPr fontId="1"/>
  </si>
  <si>
    <t>区分</t>
    <rPh sb="0" eb="2">
      <t>クブン</t>
    </rPh>
    <phoneticPr fontId="1"/>
  </si>
  <si>
    <t>助成率</t>
    <rPh sb="0" eb="3">
      <t>ジョセイリツ</t>
    </rPh>
    <phoneticPr fontId="1"/>
  </si>
  <si>
    <t>基準額</t>
    <rPh sb="0" eb="3">
      <t>キジュンガク</t>
    </rPh>
    <phoneticPr fontId="1"/>
  </si>
  <si>
    <t>－</t>
    <phoneticPr fontId="1"/>
  </si>
  <si>
    <t>(1)　一体型事業所の場合（定期巡回・随時対応サービス事業所）</t>
    <rPh sb="4" eb="6">
      <t>イッタイ</t>
    </rPh>
    <rPh sb="6" eb="7">
      <t>ガタ</t>
    </rPh>
    <rPh sb="7" eb="10">
      <t>ジギョウショ</t>
    </rPh>
    <rPh sb="11" eb="13">
      <t>バアイ</t>
    </rPh>
    <rPh sb="14" eb="16">
      <t>テイキ</t>
    </rPh>
    <rPh sb="16" eb="18">
      <t>ジュンカイ</t>
    </rPh>
    <rPh sb="19" eb="21">
      <t>ズイジ</t>
    </rPh>
    <rPh sb="21" eb="23">
      <t>タイオウ</t>
    </rPh>
    <rPh sb="27" eb="30">
      <t>ジギョウショ</t>
    </rPh>
    <phoneticPr fontId="1"/>
  </si>
  <si>
    <t>（連携先の定期巡回・随時対応サービス事業所）</t>
    <rPh sb="1" eb="3">
      <t>レンケイ</t>
    </rPh>
    <rPh sb="3" eb="4">
      <t>サキ</t>
    </rPh>
    <rPh sb="5" eb="7">
      <t>テイキ</t>
    </rPh>
    <rPh sb="7" eb="9">
      <t>ジュンカイ</t>
    </rPh>
    <rPh sb="10" eb="12">
      <t>ズイジ</t>
    </rPh>
    <rPh sb="12" eb="14">
      <t>タイオウ</t>
    </rPh>
    <rPh sb="18" eb="21">
      <t>ジギョウショ</t>
    </rPh>
    <phoneticPr fontId="2"/>
  </si>
  <si>
    <t>1/4</t>
    <phoneticPr fontId="1"/>
  </si>
  <si>
    <t>２　助成申請額（西宮市が保険者の分のみをご記入ください。）</t>
    <rPh sb="2" eb="4">
      <t>ジョセイ</t>
    </rPh>
    <rPh sb="4" eb="6">
      <t>シンセイ</t>
    </rPh>
    <rPh sb="6" eb="7">
      <t>ガク</t>
    </rPh>
    <rPh sb="8" eb="11">
      <t>ニシノミヤシ</t>
    </rPh>
    <rPh sb="12" eb="15">
      <t>ホケンシャ</t>
    </rPh>
    <rPh sb="16" eb="17">
      <t>ブン</t>
    </rPh>
    <rPh sb="21" eb="23">
      <t>キニュウ</t>
    </rPh>
    <phoneticPr fontId="1"/>
  </si>
  <si>
    <t>３　助成申請額の内訳（西宮市が保険者の分のみをご記入ください。）</t>
    <rPh sb="2" eb="4">
      <t>ジョセイ</t>
    </rPh>
    <rPh sb="4" eb="6">
      <t>シンセイ</t>
    </rPh>
    <rPh sb="6" eb="7">
      <t>ガク</t>
    </rPh>
    <rPh sb="8" eb="10">
      <t>ウチワケ</t>
    </rPh>
    <phoneticPr fontId="1"/>
  </si>
  <si>
    <t>５回</t>
    <rPh sb="1" eb="2">
      <t>カイ</t>
    </rPh>
    <phoneticPr fontId="1"/>
  </si>
  <si>
    <t>６回</t>
    <rPh sb="1" eb="2">
      <t>カイ</t>
    </rPh>
    <phoneticPr fontId="1"/>
  </si>
  <si>
    <t>７回以上</t>
    <rPh sb="1" eb="2">
      <t>カイ</t>
    </rPh>
    <rPh sb="2" eb="4">
      <t>イジョウ</t>
    </rPh>
    <phoneticPr fontId="1"/>
  </si>
  <si>
    <t>７回</t>
    <rPh sb="1" eb="2">
      <t>カイ</t>
    </rPh>
    <phoneticPr fontId="1"/>
  </si>
  <si>
    <t>８回以上</t>
    <rPh sb="1" eb="2">
      <t>カイ</t>
    </rPh>
    <rPh sb="2" eb="4">
      <t>イジョウ</t>
    </rPh>
    <phoneticPr fontId="1"/>
  </si>
  <si>
    <t>要介護３</t>
    <rPh sb="0" eb="3">
      <t>ヨウカイゴ</t>
    </rPh>
    <phoneticPr fontId="1"/>
  </si>
  <si>
    <t>要介護４</t>
    <rPh sb="0" eb="1">
      <t>ヨウ</t>
    </rPh>
    <rPh sb="1" eb="3">
      <t>カイゴ</t>
    </rPh>
    <phoneticPr fontId="1"/>
  </si>
  <si>
    <t>収支決算書</t>
    <rPh sb="2" eb="4">
      <t>ケッサン</t>
    </rPh>
    <phoneticPr fontId="14"/>
  </si>
  <si>
    <t>収入の部</t>
  </si>
  <si>
    <t>科目</t>
  </si>
  <si>
    <t>摘要</t>
  </si>
  <si>
    <t>西宮市補助金</t>
  </si>
  <si>
    <t>合計</t>
  </si>
  <si>
    <t>支出の部</t>
  </si>
  <si>
    <t>事業費</t>
  </si>
  <si>
    <t>上記につき、原本と相違ないことを証明します。</t>
  </si>
  <si>
    <t>令和</t>
  </si>
  <si>
    <t>年</t>
  </si>
  <si>
    <t>月</t>
  </si>
  <si>
    <t>日</t>
  </si>
  <si>
    <t>名称</t>
  </si>
  <si>
    <t>代表者</t>
  </si>
  <si>
    <t>兵庫県補助金</t>
    <rPh sb="0" eb="3">
      <t>ヒョウゴケン</t>
    </rPh>
    <rPh sb="3" eb="6">
      <t>ホジョキン</t>
    </rPh>
    <phoneticPr fontId="1"/>
  </si>
  <si>
    <t>設置者負担金</t>
    <rPh sb="0" eb="3">
      <t>セッチシャ</t>
    </rPh>
    <rPh sb="3" eb="6">
      <t>フタンキン</t>
    </rPh>
    <phoneticPr fontId="1"/>
  </si>
  <si>
    <t>※各利用者ごとに「定期巡回・随時対応型訪問介護看護計画書」又は「訪問看護計画書」の写しを添付</t>
    <rPh sb="1" eb="2">
      <t>カク</t>
    </rPh>
    <rPh sb="2" eb="5">
      <t>リヨウシャ</t>
    </rPh>
    <rPh sb="9" eb="11">
      <t>テイキ</t>
    </rPh>
    <rPh sb="11" eb="13">
      <t>ジュンカイ</t>
    </rPh>
    <rPh sb="14" eb="16">
      <t>ズイジ</t>
    </rPh>
    <rPh sb="16" eb="19">
      <t>タイオウガタ</t>
    </rPh>
    <rPh sb="19" eb="21">
      <t>ホウモン</t>
    </rPh>
    <rPh sb="21" eb="23">
      <t>カイゴ</t>
    </rPh>
    <rPh sb="23" eb="25">
      <t>カンゴ</t>
    </rPh>
    <rPh sb="25" eb="27">
      <t>ケイカク</t>
    </rPh>
    <rPh sb="27" eb="28">
      <t>ショ</t>
    </rPh>
    <rPh sb="29" eb="30">
      <t>マタ</t>
    </rPh>
    <rPh sb="32" eb="34">
      <t>ホウモン</t>
    </rPh>
    <rPh sb="34" eb="36">
      <t>カンゴ</t>
    </rPh>
    <rPh sb="36" eb="39">
      <t>ケイカクショ</t>
    </rPh>
    <rPh sb="41" eb="42">
      <t>ウツ</t>
    </rPh>
    <rPh sb="44" eb="46">
      <t>テンプ</t>
    </rPh>
    <phoneticPr fontId="1"/>
  </si>
  <si>
    <t>助成額
（合計は千円未満切捨）</t>
    <rPh sb="0" eb="2">
      <t>ジョセイ</t>
    </rPh>
    <rPh sb="2" eb="3">
      <t>ガク</t>
    </rPh>
    <rPh sb="5" eb="7">
      <t>ゴウケイ</t>
    </rPh>
    <rPh sb="8" eb="10">
      <t>センエン</t>
    </rPh>
    <rPh sb="10" eb="12">
      <t>ミマン</t>
    </rPh>
    <rPh sb="12" eb="14">
      <t>キリス</t>
    </rPh>
    <phoneticPr fontId="1"/>
  </si>
  <si>
    <t>（令和　　年度)</t>
    <phoneticPr fontId="1"/>
  </si>
  <si>
    <t>押印は不要です。</t>
    <rPh sb="0" eb="2">
      <t>オウイン</t>
    </rPh>
    <rPh sb="3" eb="5">
      <t>フヨウ</t>
    </rPh>
    <phoneticPr fontId="1"/>
  </si>
  <si>
    <t>決算額（円）</t>
    <rPh sb="0" eb="2">
      <t>ケッサン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</si>
</sst>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明朝"/>
      <charset val="128"/>
    </font>
    <font>
      <sz val="14"/>
      <name val="明朝"/>
      <charset val="128"/>
    </font>
    <font>
      <sz val="6"/>
      <name val="明朝"/>
      <charset val="128"/>
    </font>
    <font>
      <sz val="12"/>
      <name val="明朝"/>
      <charset val="128"/>
    </font>
    <font>
      <b/>
      <sz val="12"/>
      <color rgb="FFFF0000"/>
      <name val="明朝"/>
      <charset val="128"/>
    </font>
    <font>
      <sz val="11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2" fillId="0" borderId="0"/>
  </cellStyleXfs>
  <cellXfs count="152">
    <xf numFmtId="0" fontId="0" fillId="0" borderId="0" xfId="0">
      <alignment vertical="center"/>
    </xf>
    <xf numFmtId="0" fontId="5" fillId="0" borderId="0" xfId="0" applyFont="1">
      <alignment vertical="center"/>
    </xf>
    <xf numFmtId="38" fontId="6" fillId="0" borderId="2" xfId="3" applyFont="1" applyBorder="1">
      <alignment vertical="center"/>
    </xf>
    <xf numFmtId="38" fontId="6" fillId="0" borderId="1" xfId="3" applyFont="1" applyBorder="1">
      <alignment vertical="center"/>
    </xf>
    <xf numFmtId="38" fontId="5" fillId="0" borderId="1" xfId="3" applyFont="1" applyBorder="1">
      <alignment vertical="center"/>
    </xf>
    <xf numFmtId="38" fontId="5" fillId="0" borderId="22" xfId="3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5" fillId="3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176" fontId="5" fillId="0" borderId="6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0" fontId="5" fillId="0" borderId="18" xfId="0" applyFont="1" applyBorder="1">
      <alignment vertical="center"/>
    </xf>
    <xf numFmtId="38" fontId="6" fillId="0" borderId="40" xfId="3" applyFont="1" applyBorder="1">
      <alignment vertical="center"/>
    </xf>
    <xf numFmtId="0" fontId="12" fillId="0" borderId="0" xfId="4" applyAlignment="1">
      <alignment vertical="center"/>
    </xf>
    <xf numFmtId="0" fontId="1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5" fillId="0" borderId="0" xfId="4" applyFont="1" applyAlignment="1">
      <alignment horizontal="right" vertical="center"/>
    </xf>
    <xf numFmtId="38" fontId="5" fillId="0" borderId="2" xfId="3" applyFont="1" applyBorder="1">
      <alignment vertical="center"/>
    </xf>
    <xf numFmtId="38" fontId="6" fillId="0" borderId="9" xfId="3" quotePrefix="1" applyFont="1" applyBorder="1" applyAlignment="1">
      <alignment horizontal="center" vertical="center"/>
    </xf>
    <xf numFmtId="38" fontId="5" fillId="0" borderId="40" xfId="3" applyFont="1" applyBorder="1">
      <alignment vertical="center"/>
    </xf>
    <xf numFmtId="38" fontId="6" fillId="0" borderId="39" xfId="3" quotePrefix="1" applyFont="1" applyBorder="1" applyAlignment="1">
      <alignment horizontal="center" vertical="center"/>
    </xf>
    <xf numFmtId="38" fontId="6" fillId="0" borderId="1" xfId="3" quotePrefix="1" applyFont="1" applyBorder="1" applyAlignment="1">
      <alignment horizontal="center" vertical="center"/>
    </xf>
    <xf numFmtId="38" fontId="6" fillId="0" borderId="22" xfId="3" quotePrefix="1" applyFont="1" applyBorder="1" applyAlignment="1">
      <alignment horizontal="center" vertical="center"/>
    </xf>
    <xf numFmtId="38" fontId="5" fillId="0" borderId="23" xfId="3" applyFont="1" applyBorder="1" applyAlignment="1">
      <alignment vertical="center"/>
    </xf>
    <xf numFmtId="38" fontId="6" fillId="0" borderId="23" xfId="3" applyFont="1" applyBorder="1" applyAlignment="1">
      <alignment horizontal="center" vertical="center"/>
    </xf>
    <xf numFmtId="0" fontId="5" fillId="0" borderId="0" xfId="0" applyFont="1" applyFill="1">
      <alignment vertical="center"/>
    </xf>
    <xf numFmtId="176" fontId="5" fillId="0" borderId="52" xfId="0" applyNumberFormat="1" applyFont="1" applyBorder="1">
      <alignment vertical="center"/>
    </xf>
    <xf numFmtId="0" fontId="17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15" fillId="4" borderId="0" xfId="4" applyFont="1" applyFill="1" applyAlignment="1">
      <alignment vertical="center"/>
    </xf>
    <xf numFmtId="0" fontId="0" fillId="0" borderId="1" xfId="0" applyFill="1" applyBorder="1">
      <alignment vertical="center"/>
    </xf>
    <xf numFmtId="0" fontId="0" fillId="0" borderId="22" xfId="0" applyFill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55" xfId="0" applyNumberFormat="1" applyFont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>
      <alignment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0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20" fillId="0" borderId="0" xfId="4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 shrinkToFit="1"/>
    </xf>
    <xf numFmtId="0" fontId="10" fillId="4" borderId="20" xfId="0" applyFont="1" applyFill="1" applyBorder="1" applyAlignment="1">
      <alignment horizontal="center" vertical="center" wrapText="1" shrinkToFit="1"/>
    </xf>
    <xf numFmtId="0" fontId="10" fillId="4" borderId="21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6" fillId="0" borderId="27" xfId="3" applyFont="1" applyBorder="1" applyAlignment="1">
      <alignment horizontal="right" vertical="center"/>
    </xf>
    <xf numFmtId="38" fontId="6" fillId="0" borderId="53" xfId="3" applyFont="1" applyBorder="1" applyAlignment="1">
      <alignment horizontal="right" vertical="center"/>
    </xf>
    <xf numFmtId="38" fontId="6" fillId="0" borderId="54" xfId="3" applyFont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0" fontId="5" fillId="4" borderId="19" xfId="0" applyFont="1" applyFill="1" applyBorder="1" applyAlignment="1">
      <alignment horizontal="center" vertical="center" wrapText="1" shrinkToFit="1"/>
    </xf>
    <xf numFmtId="0" fontId="5" fillId="4" borderId="20" xfId="0" applyFont="1" applyFill="1" applyBorder="1" applyAlignment="1">
      <alignment horizontal="center" vertical="center" wrapText="1" shrinkToFit="1"/>
    </xf>
    <xf numFmtId="0" fontId="5" fillId="4" borderId="21" xfId="0" applyFont="1" applyFill="1" applyBorder="1" applyAlignment="1">
      <alignment horizontal="center" vertical="center" wrapText="1" shrinkToFit="1"/>
    </xf>
    <xf numFmtId="38" fontId="5" fillId="0" borderId="7" xfId="3" applyFont="1" applyBorder="1" applyAlignment="1">
      <alignment horizontal="center" vertical="center"/>
    </xf>
    <xf numFmtId="38" fontId="5" fillId="0" borderId="8" xfId="3" applyFont="1" applyBorder="1" applyAlignment="1">
      <alignment horizontal="center" vertical="center"/>
    </xf>
    <xf numFmtId="38" fontId="5" fillId="0" borderId="43" xfId="3" applyFont="1" applyBorder="1" applyAlignment="1">
      <alignment horizontal="center" vertical="center"/>
    </xf>
    <xf numFmtId="38" fontId="5" fillId="0" borderId="44" xfId="3" applyFont="1" applyBorder="1" applyAlignment="1">
      <alignment horizontal="center" vertical="center"/>
    </xf>
    <xf numFmtId="38" fontId="5" fillId="0" borderId="45" xfId="3" applyFont="1" applyBorder="1" applyAlignment="1">
      <alignment horizontal="center" vertical="center"/>
    </xf>
    <xf numFmtId="38" fontId="5" fillId="0" borderId="46" xfId="3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24" xfId="3" applyFont="1" applyBorder="1" applyAlignment="1">
      <alignment horizontal="center" vertical="center"/>
    </xf>
    <xf numFmtId="38" fontId="5" fillId="0" borderId="25" xfId="3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8" fontId="6" fillId="0" borderId="23" xfId="3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6" fillId="0" borderId="26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38" fontId="6" fillId="0" borderId="27" xfId="3" applyFont="1" applyBorder="1" applyAlignment="1">
      <alignment vertical="center"/>
    </xf>
    <xf numFmtId="38" fontId="6" fillId="0" borderId="31" xfId="3" applyFont="1" applyBorder="1" applyAlignment="1">
      <alignment vertical="center"/>
    </xf>
    <xf numFmtId="38" fontId="6" fillId="0" borderId="1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6" fillId="0" borderId="37" xfId="3" applyFont="1" applyBorder="1" applyAlignment="1">
      <alignment vertical="center"/>
    </xf>
    <xf numFmtId="38" fontId="5" fillId="0" borderId="38" xfId="3" applyFont="1" applyBorder="1" applyAlignment="1">
      <alignment vertical="center"/>
    </xf>
    <xf numFmtId="38" fontId="6" fillId="0" borderId="35" xfId="3" applyFont="1" applyBorder="1" applyAlignment="1">
      <alignment vertical="center"/>
    </xf>
    <xf numFmtId="38" fontId="5" fillId="0" borderId="36" xfId="3" applyFont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38" fontId="5" fillId="0" borderId="47" xfId="3" applyFont="1" applyBorder="1" applyAlignment="1">
      <alignment horizontal="center" vertical="center"/>
    </xf>
    <xf numFmtId="38" fontId="5" fillId="0" borderId="48" xfId="3" applyFont="1" applyBorder="1" applyAlignment="1">
      <alignment horizontal="center" vertical="center"/>
    </xf>
    <xf numFmtId="38" fontId="5" fillId="0" borderId="49" xfId="3" applyFont="1" applyBorder="1" applyAlignment="1">
      <alignment horizontal="center" vertical="center"/>
    </xf>
    <xf numFmtId="38" fontId="5" fillId="0" borderId="50" xfId="3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176" fontId="15" fillId="0" borderId="1" xfId="4" applyNumberFormat="1" applyFont="1" applyBorder="1" applyAlignment="1">
      <alignment vertical="center"/>
    </xf>
    <xf numFmtId="0" fontId="15" fillId="0" borderId="1" xfId="4" applyFont="1" applyBorder="1" applyAlignment="1">
      <alignment vertical="center"/>
    </xf>
    <xf numFmtId="0" fontId="15" fillId="4" borderId="51" xfId="4" applyFont="1" applyFill="1" applyBorder="1" applyAlignment="1">
      <alignment horizontal="right" vertical="center"/>
    </xf>
    <xf numFmtId="0" fontId="15" fillId="0" borderId="22" xfId="4" applyFont="1" applyBorder="1" applyAlignment="1">
      <alignment horizontal="center" vertical="center"/>
    </xf>
    <xf numFmtId="176" fontId="15" fillId="0" borderId="22" xfId="4" applyNumberFormat="1" applyFont="1" applyBorder="1" applyAlignment="1">
      <alignment vertical="center"/>
    </xf>
    <xf numFmtId="0" fontId="15" fillId="0" borderId="22" xfId="4" applyFont="1" applyBorder="1" applyAlignment="1">
      <alignment vertical="center"/>
    </xf>
    <xf numFmtId="0" fontId="15" fillId="0" borderId="40" xfId="4" applyFont="1" applyBorder="1" applyAlignment="1">
      <alignment horizontal="center" vertical="center"/>
    </xf>
    <xf numFmtId="176" fontId="15" fillId="0" borderId="40" xfId="4" applyNumberFormat="1" applyFont="1" applyBorder="1" applyAlignment="1">
      <alignment vertical="center"/>
    </xf>
    <xf numFmtId="0" fontId="15" fillId="0" borderId="40" xfId="4" applyFont="1" applyBorder="1" applyAlignment="1">
      <alignment vertical="center"/>
    </xf>
    <xf numFmtId="0" fontId="15" fillId="4" borderId="51" xfId="4" applyFont="1" applyFill="1" applyBorder="1" applyAlignment="1">
      <alignment horizontal="center" vertical="center" shrinkToFit="1"/>
    </xf>
  </cellXfs>
  <cellStyles count="5">
    <cellStyle name="桁区切り" xfId="3" builtinId="6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6</xdr:row>
      <xdr:rowOff>0</xdr:rowOff>
    </xdr:from>
    <xdr:to>
      <xdr:col>17</xdr:col>
      <xdr:colOff>133350</xdr:colOff>
      <xdr:row>14</xdr:row>
      <xdr:rowOff>123824</xdr:rowOff>
    </xdr:to>
    <xdr:sp macro="" textlink="">
      <xdr:nvSpPr>
        <xdr:cNvPr id="2" name="テキスト ボックス 1"/>
        <xdr:cNvSpPr txBox="1"/>
      </xdr:nvSpPr>
      <xdr:spPr>
        <a:xfrm>
          <a:off x="9496425" y="914400"/>
          <a:ext cx="2714625" cy="1371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３．助成申請額の内訳には、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西宮市が保険者の分について、兵庫県への提出する実績報告書の様式から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水色セル部分を転記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白色セルは自動的に埋まります。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abSelected="1" view="pageBreakPreview" zoomScaleNormal="100" zoomScaleSheetLayoutView="100" workbookViewId="0">
      <selection activeCell="B2" sqref="B2:K2"/>
    </sheetView>
  </sheetViews>
  <sheetFormatPr defaultRowHeight="13.5"/>
  <cols>
    <col min="1" max="1" width="3.625" style="1" customWidth="1"/>
    <col min="2" max="2" width="3.125" style="1" customWidth="1"/>
    <col min="3" max="3" width="13.875" style="1" customWidth="1"/>
    <col min="4" max="5" width="12.625" style="1" customWidth="1"/>
    <col min="6" max="6" width="15.625" style="1" customWidth="1"/>
    <col min="7" max="7" width="3" style="1" customWidth="1"/>
    <col min="8" max="8" width="3.125" style="1" customWidth="1"/>
    <col min="9" max="9" width="14" style="1" customWidth="1"/>
    <col min="10" max="11" width="12.625" style="1" customWidth="1"/>
    <col min="12" max="12" width="6.375" style="1" customWidth="1"/>
    <col min="13" max="13" width="9.25" style="1" customWidth="1"/>
    <col min="14" max="16384" width="9" style="1"/>
  </cols>
  <sheetData>
    <row r="1" spans="1:13">
      <c r="A1" s="70"/>
      <c r="B1" s="70"/>
      <c r="C1" s="70"/>
      <c r="D1" s="70"/>
      <c r="E1" s="70"/>
      <c r="F1" s="70"/>
      <c r="M1" s="1" t="s">
        <v>36</v>
      </c>
    </row>
    <row r="2" spans="1:13" ht="15" customHeight="1">
      <c r="B2" s="71" t="s">
        <v>18</v>
      </c>
      <c r="C2" s="71"/>
      <c r="D2" s="71"/>
      <c r="E2" s="71"/>
      <c r="F2" s="71"/>
      <c r="G2" s="71"/>
      <c r="H2" s="71"/>
      <c r="I2" s="71"/>
      <c r="J2" s="71"/>
      <c r="K2" s="71"/>
      <c r="L2" s="6"/>
      <c r="M2" s="7"/>
    </row>
    <row r="3" spans="1:13" ht="8.2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s="9" customFormat="1">
      <c r="B4" s="9" t="s">
        <v>35</v>
      </c>
    </row>
    <row r="5" spans="1:13" s="9" customFormat="1" ht="6" customHeight="1"/>
    <row r="6" spans="1:13" ht="15.75" customHeight="1">
      <c r="B6" s="72" t="s">
        <v>41</v>
      </c>
      <c r="C6" s="72"/>
      <c r="D6" s="72"/>
      <c r="E6" s="72"/>
      <c r="F6" s="72"/>
      <c r="G6" s="72"/>
      <c r="H6" s="72"/>
      <c r="I6" s="72"/>
      <c r="J6" s="10"/>
      <c r="K6" s="10"/>
      <c r="L6" s="10"/>
      <c r="M6" s="10"/>
    </row>
    <row r="7" spans="1:13" s="11" customFormat="1" ht="12.75" customHeight="1">
      <c r="B7" s="67" t="s">
        <v>19</v>
      </c>
      <c r="C7" s="67"/>
      <c r="D7" s="68"/>
      <c r="E7" s="69"/>
      <c r="F7" s="36" t="s">
        <v>22</v>
      </c>
      <c r="G7" s="68"/>
      <c r="H7" s="73"/>
      <c r="I7" s="69"/>
      <c r="J7" s="41"/>
      <c r="K7" s="41"/>
      <c r="L7" s="41"/>
      <c r="M7" s="41"/>
    </row>
    <row r="8" spans="1:13" s="11" customFormat="1" ht="12.75" customHeight="1">
      <c r="B8" s="67" t="s">
        <v>20</v>
      </c>
      <c r="C8" s="67"/>
      <c r="D8" s="74"/>
      <c r="E8" s="74"/>
      <c r="F8" s="74"/>
      <c r="G8" s="74"/>
      <c r="H8" s="74"/>
      <c r="I8" s="74"/>
      <c r="J8" s="41"/>
      <c r="K8" s="41"/>
      <c r="L8" s="41"/>
      <c r="M8" s="41"/>
    </row>
    <row r="9" spans="1:13" s="11" customFormat="1" ht="12.75" customHeight="1">
      <c r="B9" s="67" t="s">
        <v>21</v>
      </c>
      <c r="C9" s="67"/>
      <c r="D9" s="74"/>
      <c r="E9" s="74"/>
      <c r="F9" s="36" t="s">
        <v>23</v>
      </c>
      <c r="G9" s="74"/>
      <c r="H9" s="74"/>
      <c r="I9" s="74"/>
      <c r="J9" s="41"/>
      <c r="K9" s="41"/>
      <c r="L9" s="41"/>
      <c r="M9" s="41"/>
    </row>
    <row r="10" spans="1:13" s="11" customFormat="1" ht="12.75" customHeight="1">
      <c r="B10" s="67" t="s">
        <v>26</v>
      </c>
      <c r="C10" s="67"/>
      <c r="D10" s="74"/>
      <c r="E10" s="74"/>
      <c r="F10" s="59" t="s">
        <v>24</v>
      </c>
      <c r="G10" s="75"/>
      <c r="H10" s="76"/>
      <c r="I10" s="77"/>
      <c r="J10" s="41"/>
      <c r="K10" s="41"/>
      <c r="L10" s="41"/>
      <c r="M10" s="41"/>
    </row>
    <row r="11" spans="1:13" s="12" customFormat="1" ht="6" customHeight="1">
      <c r="A11" s="45"/>
      <c r="B11" s="42"/>
      <c r="C11" s="42"/>
      <c r="D11" s="42"/>
      <c r="E11" s="42"/>
      <c r="F11" s="46"/>
      <c r="G11" s="42"/>
      <c r="H11" s="42"/>
      <c r="I11" s="42"/>
      <c r="J11" s="42"/>
      <c r="K11" s="42"/>
      <c r="L11" s="42"/>
      <c r="M11" s="42"/>
    </row>
    <row r="12" spans="1:13" ht="15.75" customHeight="1">
      <c r="A12" s="33"/>
      <c r="B12" s="78" t="s">
        <v>27</v>
      </c>
      <c r="C12" s="78"/>
      <c r="D12" s="78"/>
      <c r="E12" s="78"/>
      <c r="F12" s="78"/>
      <c r="G12" s="78"/>
      <c r="H12" s="78"/>
      <c r="I12" s="78"/>
      <c r="J12" s="43"/>
      <c r="K12" s="43"/>
      <c r="L12" s="43"/>
      <c r="M12" s="43"/>
    </row>
    <row r="13" spans="1:13" s="11" customFormat="1" ht="12.75" customHeight="1">
      <c r="B13" s="67" t="s">
        <v>19</v>
      </c>
      <c r="C13" s="67"/>
      <c r="D13" s="68"/>
      <c r="E13" s="69"/>
      <c r="F13" s="36" t="s">
        <v>22</v>
      </c>
      <c r="G13" s="68"/>
      <c r="H13" s="73"/>
      <c r="I13" s="69"/>
      <c r="J13" s="41"/>
      <c r="K13" s="41"/>
      <c r="L13" s="41"/>
      <c r="M13" s="41"/>
    </row>
    <row r="14" spans="1:13" s="11" customFormat="1" ht="12.75" customHeight="1">
      <c r="B14" s="67" t="s">
        <v>20</v>
      </c>
      <c r="C14" s="67"/>
      <c r="D14" s="74"/>
      <c r="E14" s="74"/>
      <c r="F14" s="74"/>
      <c r="G14" s="74"/>
      <c r="H14" s="74"/>
      <c r="I14" s="74"/>
      <c r="J14" s="41"/>
      <c r="K14" s="41"/>
      <c r="L14" s="41"/>
      <c r="M14" s="41"/>
    </row>
    <row r="15" spans="1:13" s="11" customFormat="1" ht="12.75" customHeight="1">
      <c r="B15" s="67" t="s">
        <v>21</v>
      </c>
      <c r="C15" s="67"/>
      <c r="D15" s="74"/>
      <c r="E15" s="74"/>
      <c r="F15" s="36" t="s">
        <v>23</v>
      </c>
      <c r="G15" s="74"/>
      <c r="H15" s="74"/>
      <c r="I15" s="74"/>
      <c r="J15" s="41"/>
      <c r="K15" s="41"/>
      <c r="L15" s="41"/>
      <c r="M15" s="41"/>
    </row>
    <row r="16" spans="1:13" ht="21.75" customHeight="1">
      <c r="B16" s="67" t="s">
        <v>25</v>
      </c>
      <c r="C16" s="67"/>
      <c r="D16" s="79"/>
      <c r="E16" s="79"/>
      <c r="F16" s="60" t="s">
        <v>28</v>
      </c>
      <c r="G16" s="91"/>
      <c r="H16" s="92"/>
      <c r="I16" s="93"/>
      <c r="J16" s="44"/>
      <c r="K16" s="44"/>
      <c r="L16" s="44"/>
      <c r="M16" s="44"/>
    </row>
    <row r="17" spans="1:13" s="13" customFormat="1" ht="8.25" customHeight="1">
      <c r="A17" s="37"/>
      <c r="B17" s="38"/>
      <c r="C17" s="38"/>
      <c r="D17" s="38"/>
      <c r="E17" s="38"/>
      <c r="F17" s="39"/>
      <c r="G17" s="40"/>
      <c r="H17" s="40"/>
      <c r="I17" s="40"/>
      <c r="J17" s="38"/>
      <c r="K17" s="38"/>
      <c r="L17" s="38"/>
      <c r="M17" s="38"/>
    </row>
    <row r="18" spans="1:13" s="14" customFormat="1" ht="12.75" customHeight="1">
      <c r="A18" s="33"/>
      <c r="B18" s="33"/>
      <c r="C18" s="47"/>
      <c r="D18" s="47" t="s">
        <v>42</v>
      </c>
      <c r="E18" s="38"/>
      <c r="F18" s="40"/>
      <c r="G18" s="38"/>
      <c r="H18" s="38"/>
      <c r="I18" s="38"/>
      <c r="J18" s="38"/>
      <c r="K18" s="38"/>
      <c r="L18" s="38"/>
      <c r="M18" s="38"/>
    </row>
    <row r="19" spans="1:13" s="11" customFormat="1" ht="12.75" customHeight="1">
      <c r="B19" s="67" t="s">
        <v>19</v>
      </c>
      <c r="C19" s="67"/>
      <c r="D19" s="68"/>
      <c r="E19" s="69"/>
      <c r="F19" s="36" t="s">
        <v>22</v>
      </c>
      <c r="G19" s="68"/>
      <c r="H19" s="73"/>
      <c r="I19" s="69"/>
      <c r="J19" s="41"/>
      <c r="K19" s="41"/>
      <c r="L19" s="41"/>
      <c r="M19" s="41"/>
    </row>
    <row r="20" spans="1:13" s="11" customFormat="1" ht="12.75" customHeight="1">
      <c r="B20" s="67" t="s">
        <v>20</v>
      </c>
      <c r="C20" s="67"/>
      <c r="D20" s="74"/>
      <c r="E20" s="74"/>
      <c r="F20" s="74"/>
      <c r="G20" s="74"/>
      <c r="H20" s="74"/>
      <c r="I20" s="74"/>
      <c r="J20" s="41"/>
      <c r="K20" s="41"/>
      <c r="L20" s="41"/>
      <c r="M20" s="41"/>
    </row>
    <row r="21" spans="1:13">
      <c r="E21" s="33"/>
      <c r="J21" s="33"/>
      <c r="K21" s="33"/>
      <c r="L21" s="33"/>
      <c r="M21" s="33"/>
    </row>
    <row r="22" spans="1:13" s="9" customFormat="1">
      <c r="B22" s="9" t="s">
        <v>44</v>
      </c>
    </row>
    <row r="23" spans="1:13" ht="5.25" customHeight="1" thickBot="1"/>
    <row r="24" spans="1:13" ht="14.25" customHeight="1">
      <c r="B24" s="104" t="s">
        <v>37</v>
      </c>
      <c r="C24" s="105"/>
      <c r="D24" s="105"/>
      <c r="E24" s="80" t="s">
        <v>29</v>
      </c>
      <c r="F24" s="80" t="s">
        <v>33</v>
      </c>
      <c r="G24" s="80" t="s">
        <v>39</v>
      </c>
      <c r="H24" s="80"/>
      <c r="I24" s="80"/>
      <c r="J24" s="80" t="s">
        <v>38</v>
      </c>
      <c r="K24" s="120" t="s">
        <v>71</v>
      </c>
      <c r="L24" s="121"/>
    </row>
    <row r="25" spans="1:13" ht="14.25" customHeight="1" thickBot="1">
      <c r="B25" s="82" t="s">
        <v>34</v>
      </c>
      <c r="C25" s="83"/>
      <c r="D25" s="65" t="s">
        <v>2</v>
      </c>
      <c r="E25" s="81"/>
      <c r="F25" s="81"/>
      <c r="G25" s="81"/>
      <c r="H25" s="81"/>
      <c r="I25" s="81"/>
      <c r="J25" s="81"/>
      <c r="K25" s="122"/>
      <c r="L25" s="123"/>
    </row>
    <row r="26" spans="1:13" ht="18" customHeight="1">
      <c r="A26" s="35"/>
      <c r="B26" s="94" t="s">
        <v>51</v>
      </c>
      <c r="C26" s="95"/>
      <c r="D26" s="25" t="s">
        <v>31</v>
      </c>
      <c r="E26" s="2">
        <v>3000</v>
      </c>
      <c r="F26" s="49">
        <f>COUNTIFS($D$42:$D$113,3,$E$42:$E$113,4)+COUNTIFS($J$42:$J$113,3,$K$42:$K$113,4)</f>
        <v>0</v>
      </c>
      <c r="G26" s="84">
        <f>F26*E26</f>
        <v>0</v>
      </c>
      <c r="H26" s="85"/>
      <c r="I26" s="86"/>
      <c r="J26" s="26" t="s">
        <v>43</v>
      </c>
      <c r="K26" s="124">
        <f>G26*1/4</f>
        <v>0</v>
      </c>
      <c r="L26" s="125"/>
    </row>
    <row r="27" spans="1:13" ht="18" customHeight="1">
      <c r="A27" s="35"/>
      <c r="B27" s="96"/>
      <c r="C27" s="97"/>
      <c r="D27" s="27" t="s">
        <v>46</v>
      </c>
      <c r="E27" s="20">
        <v>11000</v>
      </c>
      <c r="F27" s="49">
        <f>COUNTIFS($D$42:$D$113,3,$E$42:$E$113,5)+COUNTIFS($J$42:$J$113,3,$K$42:$K$113,5)</f>
        <v>0</v>
      </c>
      <c r="G27" s="87">
        <f t="shared" ref="G27:G33" si="0">F27*E27</f>
        <v>0</v>
      </c>
      <c r="H27" s="88"/>
      <c r="I27" s="89"/>
      <c r="J27" s="28" t="s">
        <v>43</v>
      </c>
      <c r="K27" s="126">
        <f>G27*1/4</f>
        <v>0</v>
      </c>
      <c r="L27" s="127"/>
    </row>
    <row r="28" spans="1:13" ht="18" customHeight="1">
      <c r="A28" s="35"/>
      <c r="B28" s="98"/>
      <c r="C28" s="99"/>
      <c r="D28" s="27" t="s">
        <v>32</v>
      </c>
      <c r="E28" s="20">
        <v>19000</v>
      </c>
      <c r="F28" s="49">
        <f>COUNTIFS($D$42:$D$113,3,$E$42:$E$113,"&gt;5")+COUNTIFS($J$42:$J$113,3,$K$42:$K$113,"&gt;5")</f>
        <v>0</v>
      </c>
      <c r="G28" s="87">
        <f t="shared" si="0"/>
        <v>0</v>
      </c>
      <c r="H28" s="88"/>
      <c r="I28" s="89"/>
      <c r="J28" s="28" t="s">
        <v>43</v>
      </c>
      <c r="K28" s="126">
        <f t="shared" ref="K28:K35" si="1">G28*1/4</f>
        <v>0</v>
      </c>
      <c r="L28" s="127"/>
    </row>
    <row r="29" spans="1:13" ht="18" customHeight="1">
      <c r="A29" s="35"/>
      <c r="B29" s="136" t="s">
        <v>52</v>
      </c>
      <c r="C29" s="137"/>
      <c r="D29" s="27" t="s">
        <v>31</v>
      </c>
      <c r="E29" s="20">
        <v>3000</v>
      </c>
      <c r="F29" s="49">
        <f>COUNTIFS($D$42:$D$113,4,$E$42:$E$113,4)+COUNTIFS($J$42:$J$113,4,$K$42:$K$113,4)</f>
        <v>0</v>
      </c>
      <c r="G29" s="87">
        <f t="shared" si="0"/>
        <v>0</v>
      </c>
      <c r="H29" s="88"/>
      <c r="I29" s="89"/>
      <c r="J29" s="28" t="s">
        <v>43</v>
      </c>
      <c r="K29" s="126">
        <f t="shared" si="1"/>
        <v>0</v>
      </c>
      <c r="L29" s="127"/>
    </row>
    <row r="30" spans="1:13" ht="18" customHeight="1">
      <c r="A30" s="35"/>
      <c r="B30" s="96"/>
      <c r="C30" s="97"/>
      <c r="D30" s="27" t="s">
        <v>46</v>
      </c>
      <c r="E30" s="20">
        <v>11000</v>
      </c>
      <c r="F30" s="49">
        <f>COUNTIFS($D$42:$D$113,4,$E$42:$E$113,5)+COUNTIFS($J$42:$J$113,4,$K$42:$K$113,5)</f>
        <v>0</v>
      </c>
      <c r="G30" s="87">
        <f t="shared" si="0"/>
        <v>0</v>
      </c>
      <c r="H30" s="88"/>
      <c r="I30" s="89"/>
      <c r="J30" s="28" t="s">
        <v>43</v>
      </c>
      <c r="K30" s="126">
        <f t="shared" si="1"/>
        <v>0</v>
      </c>
      <c r="L30" s="127"/>
    </row>
    <row r="31" spans="1:13" ht="18" customHeight="1">
      <c r="A31" s="35"/>
      <c r="B31" s="96"/>
      <c r="C31" s="97"/>
      <c r="D31" s="27" t="s">
        <v>47</v>
      </c>
      <c r="E31" s="20">
        <v>19000</v>
      </c>
      <c r="F31" s="49">
        <f>COUNTIFS($D$42:$D$113,4,$E$42:$E$113,6)+COUNTIFS($J$42:$J$113,4,$K$42:$K$113,6)</f>
        <v>0</v>
      </c>
      <c r="G31" s="87">
        <f t="shared" si="0"/>
        <v>0</v>
      </c>
      <c r="H31" s="88"/>
      <c r="I31" s="89"/>
      <c r="J31" s="28" t="s">
        <v>43</v>
      </c>
      <c r="K31" s="126">
        <f t="shared" si="1"/>
        <v>0</v>
      </c>
      <c r="L31" s="127"/>
    </row>
    <row r="32" spans="1:13" ht="18" customHeight="1">
      <c r="A32" s="35"/>
      <c r="B32" s="98"/>
      <c r="C32" s="99"/>
      <c r="D32" s="27" t="s">
        <v>48</v>
      </c>
      <c r="E32" s="20">
        <v>27000</v>
      </c>
      <c r="F32" s="49">
        <f>COUNTIFS($D$42:$D$113,4,$E$42:$E$113,"&gt;6")+COUNTIFS($J$42:$J$113,4,$K$42:$K$113,"&gt;6")</f>
        <v>0</v>
      </c>
      <c r="G32" s="87">
        <f t="shared" si="0"/>
        <v>0</v>
      </c>
      <c r="H32" s="88"/>
      <c r="I32" s="89"/>
      <c r="J32" s="28" t="s">
        <v>43</v>
      </c>
      <c r="K32" s="126">
        <f t="shared" si="1"/>
        <v>0</v>
      </c>
      <c r="L32" s="127"/>
    </row>
    <row r="33" spans="1:13" ht="18" customHeight="1">
      <c r="A33" s="35"/>
      <c r="B33" s="136" t="s">
        <v>30</v>
      </c>
      <c r="C33" s="137"/>
      <c r="D33" s="27" t="s">
        <v>46</v>
      </c>
      <c r="E33" s="20">
        <v>3000</v>
      </c>
      <c r="F33" s="49">
        <f>COUNTIFS($D$42:$D$113,5,$E$42:$E$113,5)+COUNTIFS($J$42:$J$113,5,$K$42:$K$113,5)</f>
        <v>0</v>
      </c>
      <c r="G33" s="87">
        <f t="shared" si="0"/>
        <v>0</v>
      </c>
      <c r="H33" s="88"/>
      <c r="I33" s="89"/>
      <c r="J33" s="28" t="s">
        <v>43</v>
      </c>
      <c r="K33" s="126">
        <f t="shared" si="1"/>
        <v>0</v>
      </c>
      <c r="L33" s="127"/>
    </row>
    <row r="34" spans="1:13" ht="18" customHeight="1">
      <c r="A34" s="35"/>
      <c r="B34" s="96"/>
      <c r="C34" s="97"/>
      <c r="D34" s="4" t="s">
        <v>47</v>
      </c>
      <c r="E34" s="3">
        <v>11000</v>
      </c>
      <c r="F34" s="49">
        <f>COUNTIFS($D$42:$D$113,5,$E$42:$E$113,6)+COUNTIFS($J$42:$J$113,5,$K$42:$K$113,6)</f>
        <v>0</v>
      </c>
      <c r="G34" s="87">
        <f t="shared" ref="G34:G36" si="2">F34*E34</f>
        <v>0</v>
      </c>
      <c r="H34" s="88"/>
      <c r="I34" s="89"/>
      <c r="J34" s="28" t="s">
        <v>43</v>
      </c>
      <c r="K34" s="126">
        <f t="shared" si="1"/>
        <v>0</v>
      </c>
      <c r="L34" s="127"/>
    </row>
    <row r="35" spans="1:13" ht="18" customHeight="1">
      <c r="A35" s="35"/>
      <c r="B35" s="96"/>
      <c r="C35" s="97"/>
      <c r="D35" s="4" t="s">
        <v>49</v>
      </c>
      <c r="E35" s="4">
        <v>19000</v>
      </c>
      <c r="F35" s="49">
        <f>COUNTIFS($D$42:$D$113,5,$E$42:$E$113,7)+COUNTIFS($J$42:$J$113,5,$K$42:$K$113,7)</f>
        <v>0</v>
      </c>
      <c r="G35" s="87">
        <f t="shared" si="2"/>
        <v>0</v>
      </c>
      <c r="H35" s="88"/>
      <c r="I35" s="89"/>
      <c r="J35" s="29" t="s">
        <v>43</v>
      </c>
      <c r="K35" s="126">
        <f t="shared" si="1"/>
        <v>0</v>
      </c>
      <c r="L35" s="127"/>
    </row>
    <row r="36" spans="1:13" ht="18" customHeight="1" thickBot="1">
      <c r="A36" s="35"/>
      <c r="B36" s="138"/>
      <c r="C36" s="139"/>
      <c r="D36" s="5" t="s">
        <v>50</v>
      </c>
      <c r="E36" s="5">
        <v>28000</v>
      </c>
      <c r="F36" s="50">
        <f>COUNTIFS($D$42:$D$113,5,$E$42:$E$113,"&gt;7")+COUNTIFS($J$42:$J$113,5,$K$42:$K$113,"&gt;7")</f>
        <v>0</v>
      </c>
      <c r="G36" s="90">
        <f t="shared" si="2"/>
        <v>0</v>
      </c>
      <c r="H36" s="90"/>
      <c r="I36" s="90"/>
      <c r="J36" s="30" t="s">
        <v>43</v>
      </c>
      <c r="K36" s="128">
        <f>G36*1/4</f>
        <v>0</v>
      </c>
      <c r="L36" s="129"/>
    </row>
    <row r="37" spans="1:13" ht="18" customHeight="1" thickTop="1" thickBot="1">
      <c r="B37" s="106" t="s">
        <v>11</v>
      </c>
      <c r="C37" s="107"/>
      <c r="D37" s="107"/>
      <c r="E37" s="107"/>
      <c r="F37" s="31">
        <f>SUM(F26:F36)</f>
        <v>0</v>
      </c>
      <c r="G37" s="113">
        <f>SUM(G26:G36)</f>
        <v>0</v>
      </c>
      <c r="H37" s="113"/>
      <c r="I37" s="113"/>
      <c r="J37" s="32" t="s">
        <v>40</v>
      </c>
      <c r="K37" s="130">
        <f>ROUNDDOWN(SUM(K26:L36),-3)</f>
        <v>0</v>
      </c>
      <c r="L37" s="131"/>
    </row>
    <row r="38" spans="1:13" ht="9" customHeight="1"/>
    <row r="39" spans="1:13" s="9" customFormat="1">
      <c r="B39" s="9" t="s">
        <v>45</v>
      </c>
    </row>
    <row r="40" spans="1:13" ht="5.25" customHeight="1" thickBot="1"/>
    <row r="41" spans="1:13" ht="12.75" customHeight="1" thickBot="1">
      <c r="B41" s="64"/>
      <c r="C41" s="61" t="s">
        <v>0</v>
      </c>
      <c r="D41" s="62" t="s">
        <v>3</v>
      </c>
      <c r="E41" s="62" t="s">
        <v>2</v>
      </c>
      <c r="F41" s="63" t="s">
        <v>39</v>
      </c>
      <c r="H41" s="64"/>
      <c r="I41" s="61" t="s">
        <v>0</v>
      </c>
      <c r="J41" s="62" t="s">
        <v>3</v>
      </c>
      <c r="K41" s="62" t="s">
        <v>2</v>
      </c>
      <c r="L41" s="132" t="s">
        <v>39</v>
      </c>
      <c r="M41" s="133"/>
    </row>
    <row r="42" spans="1:13" ht="12.75" customHeight="1">
      <c r="B42" s="108" t="s">
        <v>1</v>
      </c>
      <c r="C42" s="53"/>
      <c r="D42" s="54"/>
      <c r="E42" s="54"/>
      <c r="F42" s="51">
        <f>IF(AND(OR(D42=3,D42=4),E42=4),3000,IF(AND(OR(D42=3,D42=4),E42=5),11000,IF(AND(D42=3,E42&gt;5),19000,IF(AND(D42=4,E42=6),19000,IF(AND(D42=4,E42&gt;6),27000,IF(AND(D42=5,E42=7),19000,IF(AND(D42=5,E42&gt;7),28000,IF(AND(D42=5,E42=5),3000,IF(AND(D42=5,E42=6),11000,0)))))))))</f>
        <v>0</v>
      </c>
      <c r="H42" s="108" t="s">
        <v>12</v>
      </c>
      <c r="I42" s="53"/>
      <c r="J42" s="54"/>
      <c r="K42" s="54"/>
      <c r="L42" s="114">
        <f>IF(AND(OR(J42=3,J42=4),K42=4),3000,IF(AND(OR(J42=3,J42=4),K42=5),11000,IF(AND(J42=3,K42&gt;5),19000,IF(AND(J42=4,K42=6),19000,IF(AND(J42=4,K42&gt;6),27000,IF(AND(J42=5,K42=7),19000,IF(AND(J42=5,K42&gt;7),28000,IF(AND(J42=5,K42=5),3000,IF(AND(J42=5,K42=6),11000,0)))))))))</f>
        <v>0</v>
      </c>
      <c r="M42" s="115"/>
    </row>
    <row r="43" spans="1:13" ht="12.75" customHeight="1">
      <c r="B43" s="109"/>
      <c r="C43" s="55"/>
      <c r="D43" s="56"/>
      <c r="E43" s="56"/>
      <c r="F43" s="52">
        <f t="shared" ref="F43:F52" si="3">IF(AND(OR(D43=3,D43=4),E43=4),3000,IF(AND(OR(D43=3,D43=4),E43=5),11000,IF(AND(D43=3,E43&gt;5),19000,IF(AND(D43=4,E43=6),19000,IF(AND(D43=4,E43&gt;6),27000,IF(AND(D43=5,E43=7),19000,IF(AND(D43=5,E43&gt;7),28000,IF(AND(D43=5,E43=5),3000,IF(AND(D43=5,E43=6),11000,0)))))))))</f>
        <v>0</v>
      </c>
      <c r="H43" s="109"/>
      <c r="I43" s="55"/>
      <c r="J43" s="56"/>
      <c r="K43" s="56"/>
      <c r="L43" s="100">
        <f>IF(AND(OR(J43=3,J43=4),K43=4),3000,IF(AND(OR(J43=3,J43=4),K43=5),11000,IF(AND(J43=3,K43&gt;5),19000,IF(AND(J43=4,K43=6),19000,IF(AND(J43=4,K43&gt;6),27000,IF(AND(J43=5,K43=7),19000,IF(AND(J43=5,K43&gt;7),28000,IF(AND(J43=5,K43=5),3000,IF(AND(J43=5,K43=6),11000,0)))))))))</f>
        <v>0</v>
      </c>
      <c r="M43" s="101"/>
    </row>
    <row r="44" spans="1:13" ht="12.75" customHeight="1">
      <c r="B44" s="109"/>
      <c r="C44" s="55"/>
      <c r="D44" s="56"/>
      <c r="E44" s="56"/>
      <c r="F44" s="18">
        <f t="shared" si="3"/>
        <v>0</v>
      </c>
      <c r="H44" s="109"/>
      <c r="I44" s="55"/>
      <c r="J44" s="56"/>
      <c r="K44" s="56"/>
      <c r="L44" s="100">
        <f t="shared" ref="L44:L52" si="4">IF(AND(OR(J44=3,J44=4),K44=4),3000,IF(AND(OR(J44=3,J44=4),K44=5),11000,IF(AND(J44=3,K44&gt;5),19000,IF(AND(J44=4,K44=6),19000,IF(AND(J44=4,K44&gt;6),27000,IF(AND(J44=5,K44=7),19000,IF(AND(J44=5,K44&gt;7),28000,IF(AND(J44=5,K44=5),3000,IF(AND(J44=5,K44=6),11000,0)))))))))</f>
        <v>0</v>
      </c>
      <c r="M44" s="101"/>
    </row>
    <row r="45" spans="1:13" ht="12.75" customHeight="1">
      <c r="B45" s="109"/>
      <c r="C45" s="55"/>
      <c r="D45" s="56"/>
      <c r="E45" s="56"/>
      <c r="F45" s="18">
        <f t="shared" si="3"/>
        <v>0</v>
      </c>
      <c r="H45" s="109"/>
      <c r="I45" s="55"/>
      <c r="J45" s="56"/>
      <c r="K45" s="56"/>
      <c r="L45" s="100">
        <f t="shared" si="4"/>
        <v>0</v>
      </c>
      <c r="M45" s="101"/>
    </row>
    <row r="46" spans="1:13" ht="12.75" customHeight="1">
      <c r="B46" s="109"/>
      <c r="C46" s="55"/>
      <c r="D46" s="56"/>
      <c r="E46" s="56"/>
      <c r="F46" s="18">
        <f t="shared" si="3"/>
        <v>0</v>
      </c>
      <c r="H46" s="109"/>
      <c r="I46" s="55"/>
      <c r="J46" s="56"/>
      <c r="K46" s="56"/>
      <c r="L46" s="100">
        <f t="shared" ref="L46" si="5">IF(AND(OR(J46=3,J46=4),K46=4),3000,IF(AND(OR(J46=3,J46=4),K46=5),11000,IF(AND(J46=3,K46&gt;5),19000,IF(AND(J46=4,K46=6),19000,IF(AND(J46=4,K46&gt;6),27000,IF(AND(J46=5,K46=7),19000,IF(AND(J46=5,K46&gt;7),28000,IF(AND(J46=5,K46=5),3000,IF(AND(J46=5,K46=6),11000,0)))))))))</f>
        <v>0</v>
      </c>
      <c r="M46" s="101"/>
    </row>
    <row r="47" spans="1:13" ht="12.75" customHeight="1">
      <c r="B47" s="109"/>
      <c r="C47" s="55"/>
      <c r="D47" s="56"/>
      <c r="E47" s="56"/>
      <c r="F47" s="18">
        <f t="shared" si="3"/>
        <v>0</v>
      </c>
      <c r="H47" s="109"/>
      <c r="I47" s="55"/>
      <c r="J47" s="56"/>
      <c r="K47" s="56"/>
      <c r="L47" s="100">
        <f t="shared" si="4"/>
        <v>0</v>
      </c>
      <c r="M47" s="101"/>
    </row>
    <row r="48" spans="1:13" ht="12.75" customHeight="1">
      <c r="B48" s="110"/>
      <c r="C48" s="57"/>
      <c r="D48" s="58"/>
      <c r="E48" s="58"/>
      <c r="F48" s="18">
        <f t="shared" si="3"/>
        <v>0</v>
      </c>
      <c r="H48" s="110"/>
      <c r="I48" s="57"/>
      <c r="J48" s="58"/>
      <c r="K48" s="58"/>
      <c r="L48" s="100">
        <f t="shared" si="4"/>
        <v>0</v>
      </c>
      <c r="M48" s="101"/>
    </row>
    <row r="49" spans="2:13" ht="12.75" customHeight="1">
      <c r="B49" s="110"/>
      <c r="C49" s="57"/>
      <c r="D49" s="58"/>
      <c r="E49" s="58"/>
      <c r="F49" s="18">
        <f t="shared" si="3"/>
        <v>0</v>
      </c>
      <c r="H49" s="110"/>
      <c r="I49" s="57"/>
      <c r="J49" s="58"/>
      <c r="K49" s="58"/>
      <c r="L49" s="100">
        <f t="shared" si="4"/>
        <v>0</v>
      </c>
      <c r="M49" s="101"/>
    </row>
    <row r="50" spans="2:13" ht="12.75" customHeight="1">
      <c r="B50" s="110"/>
      <c r="C50" s="57"/>
      <c r="D50" s="58"/>
      <c r="E50" s="58"/>
      <c r="F50" s="18">
        <f t="shared" si="3"/>
        <v>0</v>
      </c>
      <c r="H50" s="110"/>
      <c r="I50" s="57"/>
      <c r="J50" s="58"/>
      <c r="K50" s="58"/>
      <c r="L50" s="100">
        <f t="shared" si="4"/>
        <v>0</v>
      </c>
      <c r="M50" s="101"/>
    </row>
    <row r="51" spans="2:13" ht="12.75" customHeight="1">
      <c r="B51" s="110"/>
      <c r="C51" s="57"/>
      <c r="D51" s="58"/>
      <c r="E51" s="58"/>
      <c r="F51" s="34">
        <f t="shared" si="3"/>
        <v>0</v>
      </c>
      <c r="H51" s="110"/>
      <c r="I51" s="57"/>
      <c r="J51" s="58"/>
      <c r="K51" s="58"/>
      <c r="L51" s="100">
        <f t="shared" si="4"/>
        <v>0</v>
      </c>
      <c r="M51" s="101"/>
    </row>
    <row r="52" spans="2:13" ht="12.75" customHeight="1">
      <c r="B52" s="110"/>
      <c r="C52" s="57"/>
      <c r="D52" s="58"/>
      <c r="E52" s="58"/>
      <c r="F52" s="34">
        <f t="shared" si="3"/>
        <v>0</v>
      </c>
      <c r="H52" s="110"/>
      <c r="I52" s="57"/>
      <c r="J52" s="58"/>
      <c r="K52" s="58"/>
      <c r="L52" s="116">
        <f t="shared" si="4"/>
        <v>0</v>
      </c>
      <c r="M52" s="117"/>
    </row>
    <row r="53" spans="2:13" ht="12.75" customHeight="1" thickBot="1">
      <c r="B53" s="111"/>
      <c r="C53" s="15" t="s">
        <v>5</v>
      </c>
      <c r="D53" s="16"/>
      <c r="E53" s="16"/>
      <c r="F53" s="17">
        <f>SUM(F42:F52)</f>
        <v>0</v>
      </c>
      <c r="H53" s="111"/>
      <c r="I53" s="15" t="s">
        <v>5</v>
      </c>
      <c r="J53" s="16"/>
      <c r="K53" s="16"/>
      <c r="L53" s="118">
        <f>SUM(L42:M52)</f>
        <v>0</v>
      </c>
      <c r="M53" s="119"/>
    </row>
    <row r="54" spans="2:13" ht="12.75" customHeight="1">
      <c r="B54" s="109" t="s">
        <v>4</v>
      </c>
      <c r="C54" s="53"/>
      <c r="D54" s="54"/>
      <c r="E54" s="54"/>
      <c r="F54" s="51">
        <f>IF(AND(OR(D54=3,D54=4),E54=4),3000,IF(AND(OR(D54=3,D54=4),E54=5),11000,IF(AND(D54=3,E54&gt;5),19000,IF(AND(D54=4,E54=6),19000,IF(AND(D54=4,E54&gt;6),27000,IF(AND(D54=5,E54=7),19000,IF(AND(D54=5,E54&gt;7),28000,IF(AND(D54=5,E54=5),3000,IF(AND(D54=5,E54=6),11000,0)))))))))</f>
        <v>0</v>
      </c>
      <c r="H54" s="108" t="s">
        <v>13</v>
      </c>
      <c r="I54" s="53"/>
      <c r="J54" s="54"/>
      <c r="K54" s="54"/>
      <c r="L54" s="114">
        <f>IF(AND(OR(J54=3,J54=4),K54=4),3000,IF(AND(OR(J54=3,J54=4),K54=5),11000,IF(AND(J54=3,K54&gt;5),19000,IF(AND(J54=4,K54=6),19000,IF(AND(J54=4,K54&gt;6),27000,IF(AND(J54=5,K54=7),19000,IF(AND(J54=5,K54&gt;7),28000,IF(AND(J54=5,K54=5),3000,IF(AND(J54=5,K54=6),11000,0)))))))))</f>
        <v>0</v>
      </c>
      <c r="M54" s="115"/>
    </row>
    <row r="55" spans="2:13" ht="12.75" customHeight="1">
      <c r="B55" s="109"/>
      <c r="C55" s="55"/>
      <c r="D55" s="56"/>
      <c r="E55" s="56"/>
      <c r="F55" s="52">
        <f t="shared" ref="F55:F64" si="6">IF(AND(OR(D55=3,D55=4),E55=4),3000,IF(AND(OR(D55=3,D55=4),E55=5),11000,IF(AND(D55=3,E55&gt;5),19000,IF(AND(D55=4,E55=6),19000,IF(AND(D55=4,E55&gt;6),27000,IF(AND(D55=5,E55=7),19000,IF(AND(D55=5,E55&gt;7),28000,IF(AND(D55=5,E55=5),3000,IF(AND(D55=5,E55=6),11000,0)))))))))</f>
        <v>0</v>
      </c>
      <c r="H55" s="109"/>
      <c r="I55" s="55"/>
      <c r="J55" s="56"/>
      <c r="K55" s="56"/>
      <c r="L55" s="100">
        <f>IF(AND(OR(J55=3,J55=4),K55=4),3000,IF(AND(OR(J55=3,J55=4),K55=5),11000,IF(AND(J55=3,K55&gt;5),19000,IF(AND(J55=4,K55=6),19000,IF(AND(J55=4,K55&gt;6),27000,IF(AND(J55=5,K55=7),19000,IF(AND(J55=5,K55&gt;7),28000,IF(AND(J55=5,K55=5),3000,IF(AND(J55=5,K55=6),11000,0)))))))))</f>
        <v>0</v>
      </c>
      <c r="M55" s="101"/>
    </row>
    <row r="56" spans="2:13" ht="12.75" customHeight="1">
      <c r="B56" s="109"/>
      <c r="C56" s="55"/>
      <c r="D56" s="56"/>
      <c r="E56" s="56"/>
      <c r="F56" s="18">
        <f t="shared" si="6"/>
        <v>0</v>
      </c>
      <c r="H56" s="109"/>
      <c r="I56" s="55"/>
      <c r="J56" s="56"/>
      <c r="K56" s="56"/>
      <c r="L56" s="100">
        <f t="shared" ref="L56:L64" si="7">IF(AND(OR(J56=3,J56=4),K56=4),3000,IF(AND(OR(J56=3,J56=4),K56=5),11000,IF(AND(J56=3,K56&gt;5),19000,IF(AND(J56=4,K56=6),19000,IF(AND(J56=4,K56&gt;6),27000,IF(AND(J56=5,K56=7),19000,IF(AND(J56=5,K56&gt;7),28000,IF(AND(J56=5,K56=5),3000,IF(AND(J56=5,K56=6),11000,0)))))))))</f>
        <v>0</v>
      </c>
      <c r="M56" s="101"/>
    </row>
    <row r="57" spans="2:13" ht="12.75" customHeight="1">
      <c r="B57" s="109"/>
      <c r="C57" s="55"/>
      <c r="D57" s="56"/>
      <c r="E57" s="56"/>
      <c r="F57" s="18">
        <f t="shared" si="6"/>
        <v>0</v>
      </c>
      <c r="H57" s="109"/>
      <c r="I57" s="55"/>
      <c r="J57" s="56"/>
      <c r="K57" s="56"/>
      <c r="L57" s="100">
        <f t="shared" si="7"/>
        <v>0</v>
      </c>
      <c r="M57" s="101"/>
    </row>
    <row r="58" spans="2:13" ht="12.75" customHeight="1">
      <c r="B58" s="109"/>
      <c r="C58" s="55"/>
      <c r="D58" s="56"/>
      <c r="E58" s="56"/>
      <c r="F58" s="18">
        <f t="shared" si="6"/>
        <v>0</v>
      </c>
      <c r="H58" s="109"/>
      <c r="I58" s="55"/>
      <c r="J58" s="56"/>
      <c r="K58" s="56"/>
      <c r="L58" s="100">
        <f t="shared" ref="L58" si="8">IF(AND(OR(J58=3,J58=4),K58=4),3000,IF(AND(OR(J58=3,J58=4),K58=5),11000,IF(AND(J58=3,K58&gt;5),19000,IF(AND(J58=4,K58=6),19000,IF(AND(J58=4,K58&gt;6),27000,IF(AND(J58=5,K58=7),19000,IF(AND(J58=5,K58&gt;7),28000,IF(AND(J58=5,K58=5),3000,IF(AND(J58=5,K58=6),11000,0)))))))))</f>
        <v>0</v>
      </c>
      <c r="M58" s="101"/>
    </row>
    <row r="59" spans="2:13" ht="12.75" customHeight="1">
      <c r="B59" s="109"/>
      <c r="C59" s="55"/>
      <c r="D59" s="56"/>
      <c r="E59" s="56"/>
      <c r="F59" s="18">
        <f t="shared" si="6"/>
        <v>0</v>
      </c>
      <c r="H59" s="109"/>
      <c r="I59" s="55"/>
      <c r="J59" s="56"/>
      <c r="K59" s="56"/>
      <c r="L59" s="100">
        <f t="shared" si="7"/>
        <v>0</v>
      </c>
      <c r="M59" s="101"/>
    </row>
    <row r="60" spans="2:13" ht="12.75" customHeight="1">
      <c r="B60" s="110"/>
      <c r="C60" s="57"/>
      <c r="D60" s="58"/>
      <c r="E60" s="58"/>
      <c r="F60" s="18">
        <f t="shared" si="6"/>
        <v>0</v>
      </c>
      <c r="H60" s="110"/>
      <c r="I60" s="57"/>
      <c r="J60" s="58"/>
      <c r="K60" s="58"/>
      <c r="L60" s="100">
        <f t="shared" si="7"/>
        <v>0</v>
      </c>
      <c r="M60" s="101"/>
    </row>
    <row r="61" spans="2:13" ht="12.75" customHeight="1">
      <c r="B61" s="110"/>
      <c r="C61" s="57"/>
      <c r="D61" s="58"/>
      <c r="E61" s="58"/>
      <c r="F61" s="18">
        <f t="shared" si="6"/>
        <v>0</v>
      </c>
      <c r="H61" s="110"/>
      <c r="I61" s="57"/>
      <c r="J61" s="58"/>
      <c r="K61" s="58"/>
      <c r="L61" s="100">
        <f t="shared" si="7"/>
        <v>0</v>
      </c>
      <c r="M61" s="101"/>
    </row>
    <row r="62" spans="2:13" ht="12.75" customHeight="1">
      <c r="B62" s="110"/>
      <c r="C62" s="57"/>
      <c r="D62" s="58"/>
      <c r="E62" s="58"/>
      <c r="F62" s="18">
        <f t="shared" si="6"/>
        <v>0</v>
      </c>
      <c r="H62" s="110"/>
      <c r="I62" s="57"/>
      <c r="J62" s="58"/>
      <c r="K62" s="58"/>
      <c r="L62" s="100">
        <f t="shared" si="7"/>
        <v>0</v>
      </c>
      <c r="M62" s="101"/>
    </row>
    <row r="63" spans="2:13" ht="12.75" customHeight="1">
      <c r="B63" s="110"/>
      <c r="C63" s="57"/>
      <c r="D63" s="58"/>
      <c r="E63" s="58"/>
      <c r="F63" s="34">
        <f t="shared" si="6"/>
        <v>0</v>
      </c>
      <c r="H63" s="110"/>
      <c r="I63" s="57"/>
      <c r="J63" s="58"/>
      <c r="K63" s="58"/>
      <c r="L63" s="100">
        <f t="shared" si="7"/>
        <v>0</v>
      </c>
      <c r="M63" s="101"/>
    </row>
    <row r="64" spans="2:13" ht="12.75" customHeight="1">
      <c r="B64" s="110"/>
      <c r="C64" s="57"/>
      <c r="D64" s="58"/>
      <c r="E64" s="58"/>
      <c r="F64" s="34">
        <f t="shared" si="6"/>
        <v>0</v>
      </c>
      <c r="H64" s="110"/>
      <c r="I64" s="57"/>
      <c r="J64" s="58"/>
      <c r="K64" s="58"/>
      <c r="L64" s="116">
        <f t="shared" si="7"/>
        <v>0</v>
      </c>
      <c r="M64" s="117"/>
    </row>
    <row r="65" spans="2:13" ht="12.75" customHeight="1" thickBot="1">
      <c r="B65" s="112"/>
      <c r="C65" s="15" t="s">
        <v>5</v>
      </c>
      <c r="D65" s="16"/>
      <c r="E65" s="16"/>
      <c r="F65" s="17">
        <f t="shared" ref="F65" si="9">SUM(F54:F64)</f>
        <v>0</v>
      </c>
      <c r="H65" s="111"/>
      <c r="I65" s="15" t="s">
        <v>5</v>
      </c>
      <c r="J65" s="16"/>
      <c r="K65" s="16"/>
      <c r="L65" s="118">
        <f>SUM(L54:M64)</f>
        <v>0</v>
      </c>
      <c r="M65" s="119"/>
    </row>
    <row r="66" spans="2:13" ht="12.75" customHeight="1">
      <c r="B66" s="108" t="s">
        <v>6</v>
      </c>
      <c r="C66" s="53"/>
      <c r="D66" s="54"/>
      <c r="E66" s="54"/>
      <c r="F66" s="51">
        <f>IF(AND(OR(D66=3,D66=4),E66=4),3000,IF(AND(OR(D66=3,D66=4),E66=5),11000,IF(AND(D66=3,E66&gt;5),19000,IF(AND(D66=4,E66=6),19000,IF(AND(D66=4,E66&gt;6),27000,IF(AND(D66=5,E66=7),19000,IF(AND(D66=5,E66&gt;7),28000,IF(AND(D66=5,E66=5),3000,IF(AND(D66=5,E66=6),11000,0)))))))))</f>
        <v>0</v>
      </c>
      <c r="H66" s="108" t="s">
        <v>14</v>
      </c>
      <c r="I66" s="53"/>
      <c r="J66" s="54"/>
      <c r="K66" s="54"/>
      <c r="L66" s="114">
        <f>IF(AND(OR(J66=3,J66=4),K66=4),3000,IF(AND(OR(J66=3,J66=4),K66=5),11000,IF(AND(J66=3,K66&gt;5),19000,IF(AND(J66=4,K66=6),19000,IF(AND(J66=4,K66&gt;6),27000,IF(AND(J66=5,K66=7),19000,IF(AND(J66=5,K66&gt;7),28000,IF(AND(J66=5,K66=5),3000,IF(AND(J66=5,K66=6),11000,0)))))))))</f>
        <v>0</v>
      </c>
      <c r="M66" s="115"/>
    </row>
    <row r="67" spans="2:13" ht="12.75" customHeight="1">
      <c r="B67" s="109"/>
      <c r="C67" s="55"/>
      <c r="D67" s="56"/>
      <c r="E67" s="56"/>
      <c r="F67" s="52">
        <f t="shared" ref="F67:F76" si="10">IF(AND(OR(D67=3,D67=4),E67=4),3000,IF(AND(OR(D67=3,D67=4),E67=5),11000,IF(AND(D67=3,E67&gt;5),19000,IF(AND(D67=4,E67=6),19000,IF(AND(D67=4,E67&gt;6),27000,IF(AND(D67=5,E67=7),19000,IF(AND(D67=5,E67&gt;7),28000,IF(AND(D67=5,E67=5),3000,IF(AND(D67=5,E67=6),11000,0)))))))))</f>
        <v>0</v>
      </c>
      <c r="H67" s="109"/>
      <c r="I67" s="55"/>
      <c r="J67" s="56"/>
      <c r="K67" s="56"/>
      <c r="L67" s="100">
        <f>IF(AND(OR(J67=3,J67=4),K67=4),3000,IF(AND(OR(J67=3,J67=4),K67=5),11000,IF(AND(J67=3,K67&gt;5),19000,IF(AND(J67=4,K67=6),19000,IF(AND(J67=4,K67&gt;6),27000,IF(AND(J67=5,K67=7),19000,IF(AND(J67=5,K67&gt;7),28000,IF(AND(J67=5,K67=5),3000,IF(AND(J67=5,K67=6),11000,0)))))))))</f>
        <v>0</v>
      </c>
      <c r="M67" s="101"/>
    </row>
    <row r="68" spans="2:13" ht="12.75" customHeight="1">
      <c r="B68" s="109"/>
      <c r="C68" s="55"/>
      <c r="D68" s="56"/>
      <c r="E68" s="56"/>
      <c r="F68" s="18">
        <f t="shared" si="10"/>
        <v>0</v>
      </c>
      <c r="H68" s="109"/>
      <c r="I68" s="55"/>
      <c r="J68" s="56"/>
      <c r="K68" s="56"/>
      <c r="L68" s="100">
        <f t="shared" ref="L68:L76" si="11">IF(AND(OR(J68=3,J68=4),K68=4),3000,IF(AND(OR(J68=3,J68=4),K68=5),11000,IF(AND(J68=3,K68&gt;5),19000,IF(AND(J68=4,K68=6),19000,IF(AND(J68=4,K68&gt;6),27000,IF(AND(J68=5,K68=7),19000,IF(AND(J68=5,K68&gt;7),28000,IF(AND(J68=5,K68=5),3000,IF(AND(J68=5,K68=6),11000,0)))))))))</f>
        <v>0</v>
      </c>
      <c r="M68" s="101"/>
    </row>
    <row r="69" spans="2:13" ht="12.75" customHeight="1">
      <c r="B69" s="109"/>
      <c r="C69" s="55"/>
      <c r="D69" s="56"/>
      <c r="E69" s="56"/>
      <c r="F69" s="18">
        <f t="shared" si="10"/>
        <v>0</v>
      </c>
      <c r="H69" s="109"/>
      <c r="I69" s="55"/>
      <c r="J69" s="56"/>
      <c r="K69" s="56"/>
      <c r="L69" s="100">
        <f t="shared" ref="L69" si="12">IF(AND(OR(J69=3,J69=4),K69=4),3000,IF(AND(OR(J69=3,J69=4),K69=5),11000,IF(AND(J69=3,K69&gt;5),19000,IF(AND(J69=4,K69=6),19000,IF(AND(J69=4,K69&gt;6),27000,IF(AND(J69=5,K69=7),19000,IF(AND(J69=5,K69&gt;7),28000,IF(AND(J69=5,K69=5),3000,IF(AND(J69=5,K69=6),11000,0)))))))))</f>
        <v>0</v>
      </c>
      <c r="M69" s="101"/>
    </row>
    <row r="70" spans="2:13" ht="12.75" customHeight="1">
      <c r="B70" s="109"/>
      <c r="C70" s="55"/>
      <c r="D70" s="56"/>
      <c r="E70" s="56"/>
      <c r="F70" s="18">
        <f t="shared" si="10"/>
        <v>0</v>
      </c>
      <c r="H70" s="109"/>
      <c r="I70" s="55"/>
      <c r="J70" s="56"/>
      <c r="K70" s="56"/>
      <c r="L70" s="100">
        <f t="shared" si="11"/>
        <v>0</v>
      </c>
      <c r="M70" s="101"/>
    </row>
    <row r="71" spans="2:13" ht="12.75" customHeight="1">
      <c r="B71" s="109"/>
      <c r="C71" s="55"/>
      <c r="D71" s="56"/>
      <c r="E71" s="56"/>
      <c r="F71" s="18">
        <f t="shared" si="10"/>
        <v>0</v>
      </c>
      <c r="H71" s="109"/>
      <c r="I71" s="55"/>
      <c r="J71" s="56"/>
      <c r="K71" s="56"/>
      <c r="L71" s="100">
        <f t="shared" si="11"/>
        <v>0</v>
      </c>
      <c r="M71" s="101"/>
    </row>
    <row r="72" spans="2:13" ht="12.75" customHeight="1">
      <c r="B72" s="110"/>
      <c r="C72" s="57"/>
      <c r="D72" s="58"/>
      <c r="E72" s="58"/>
      <c r="F72" s="18">
        <f t="shared" si="10"/>
        <v>0</v>
      </c>
      <c r="H72" s="110"/>
      <c r="I72" s="57"/>
      <c r="J72" s="58"/>
      <c r="K72" s="58"/>
      <c r="L72" s="100">
        <f t="shared" si="11"/>
        <v>0</v>
      </c>
      <c r="M72" s="101"/>
    </row>
    <row r="73" spans="2:13" ht="12.75" customHeight="1">
      <c r="B73" s="110"/>
      <c r="C73" s="57"/>
      <c r="D73" s="58"/>
      <c r="E73" s="58"/>
      <c r="F73" s="18">
        <f t="shared" si="10"/>
        <v>0</v>
      </c>
      <c r="H73" s="110"/>
      <c r="I73" s="57"/>
      <c r="J73" s="58"/>
      <c r="K73" s="58"/>
      <c r="L73" s="100">
        <f t="shared" si="11"/>
        <v>0</v>
      </c>
      <c r="M73" s="101"/>
    </row>
    <row r="74" spans="2:13" ht="12.75" customHeight="1">
      <c r="B74" s="110"/>
      <c r="C74" s="57"/>
      <c r="D74" s="58"/>
      <c r="E74" s="58"/>
      <c r="F74" s="18">
        <f t="shared" si="10"/>
        <v>0</v>
      </c>
      <c r="H74" s="110"/>
      <c r="I74" s="57"/>
      <c r="J74" s="58"/>
      <c r="K74" s="58"/>
      <c r="L74" s="100">
        <f t="shared" si="11"/>
        <v>0</v>
      </c>
      <c r="M74" s="101"/>
    </row>
    <row r="75" spans="2:13" ht="12.75" customHeight="1">
      <c r="B75" s="110"/>
      <c r="C75" s="57"/>
      <c r="D75" s="58"/>
      <c r="E75" s="58"/>
      <c r="F75" s="34">
        <f t="shared" si="10"/>
        <v>0</v>
      </c>
      <c r="H75" s="110"/>
      <c r="I75" s="57"/>
      <c r="J75" s="58"/>
      <c r="K75" s="58"/>
      <c r="L75" s="100">
        <f t="shared" si="11"/>
        <v>0</v>
      </c>
      <c r="M75" s="101"/>
    </row>
    <row r="76" spans="2:13" ht="12.75" customHeight="1">
      <c r="B76" s="110"/>
      <c r="C76" s="57"/>
      <c r="D76" s="58"/>
      <c r="E76" s="58"/>
      <c r="F76" s="34">
        <f t="shared" si="10"/>
        <v>0</v>
      </c>
      <c r="H76" s="110"/>
      <c r="I76" s="57"/>
      <c r="J76" s="58"/>
      <c r="K76" s="58"/>
      <c r="L76" s="116">
        <f t="shared" si="11"/>
        <v>0</v>
      </c>
      <c r="M76" s="117"/>
    </row>
    <row r="77" spans="2:13" ht="12.75" customHeight="1" thickBot="1">
      <c r="B77" s="111"/>
      <c r="C77" s="15" t="s">
        <v>5</v>
      </c>
      <c r="D77" s="16"/>
      <c r="E77" s="16"/>
      <c r="F77" s="17">
        <f t="shared" ref="F77" si="13">SUM(F66:F76)</f>
        <v>0</v>
      </c>
      <c r="H77" s="111"/>
      <c r="I77" s="15" t="s">
        <v>5</v>
      </c>
      <c r="J77" s="16"/>
      <c r="K77" s="16"/>
      <c r="L77" s="118">
        <f>SUM(L66:M76)</f>
        <v>0</v>
      </c>
      <c r="M77" s="119"/>
    </row>
    <row r="78" spans="2:13" ht="12.75" customHeight="1">
      <c r="B78" s="109" t="s">
        <v>7</v>
      </c>
      <c r="C78" s="53"/>
      <c r="D78" s="54"/>
      <c r="E78" s="54"/>
      <c r="F78" s="51">
        <f>IF(AND(OR(D78=3,D78=4),E78=4),3000,IF(AND(OR(D78=3,D78=4),E78=5),11000,IF(AND(D78=3,E78&gt;5),19000,IF(AND(D78=4,E78=6),19000,IF(AND(D78=4,E78&gt;6),27000,IF(AND(D78=5,E78=7),19000,IF(AND(D78=5,E78&gt;7),28000,IF(AND(D78=5,E78=5),3000,IF(AND(D78=5,E78=6),11000,0)))))))))</f>
        <v>0</v>
      </c>
      <c r="H78" s="108" t="s">
        <v>15</v>
      </c>
      <c r="I78" s="53"/>
      <c r="J78" s="54"/>
      <c r="K78" s="54"/>
      <c r="L78" s="114">
        <f>IF(AND(OR(J78=3,J78=4),K78=4),3000,IF(AND(OR(J78=3,J78=4),K78=5),11000,IF(AND(J78=3,K78&gt;5),19000,IF(AND(J78=4,K78=6),19000,IF(AND(J78=4,K78&gt;6),27000,IF(AND(J78=5,K78=7),19000,IF(AND(J78=5,K78&gt;7),28000,IF(AND(J78=5,K78=5),3000,IF(AND(J78=5,K78=6),11000,0)))))))))</f>
        <v>0</v>
      </c>
      <c r="M78" s="115"/>
    </row>
    <row r="79" spans="2:13" ht="12.75" customHeight="1">
      <c r="B79" s="109"/>
      <c r="C79" s="55"/>
      <c r="D79" s="56"/>
      <c r="E79" s="56"/>
      <c r="F79" s="52">
        <f t="shared" ref="F79:F88" si="14">IF(AND(OR(D79=3,D79=4),E79=4),3000,IF(AND(OR(D79=3,D79=4),E79=5),11000,IF(AND(D79=3,E79&gt;5),19000,IF(AND(D79=4,E79=6),19000,IF(AND(D79=4,E79&gt;6),27000,IF(AND(D79=5,E79=7),19000,IF(AND(D79=5,E79&gt;7),28000,IF(AND(D79=5,E79=5),3000,IF(AND(D79=5,E79=6),11000,0)))))))))</f>
        <v>0</v>
      </c>
      <c r="H79" s="109"/>
      <c r="I79" s="55"/>
      <c r="J79" s="56"/>
      <c r="K79" s="56"/>
      <c r="L79" s="100">
        <f>IF(AND(OR(J79=3,J79=4),K79=4),3000,IF(AND(OR(J79=3,J79=4),K79=5),11000,IF(AND(J79=3,K79&gt;5),19000,IF(AND(J79=4,K79=6),19000,IF(AND(J79=4,K79&gt;6),27000,IF(AND(J79=5,K79=7),19000,IF(AND(J79=5,K79&gt;7),28000,IF(AND(J79=5,K79=5),3000,IF(AND(J79=5,K79=6),11000,0)))))))))</f>
        <v>0</v>
      </c>
      <c r="M79" s="101"/>
    </row>
    <row r="80" spans="2:13" ht="12.75" customHeight="1">
      <c r="B80" s="109"/>
      <c r="C80" s="55"/>
      <c r="D80" s="56"/>
      <c r="E80" s="56"/>
      <c r="F80" s="18">
        <f t="shared" si="14"/>
        <v>0</v>
      </c>
      <c r="H80" s="109"/>
      <c r="I80" s="55"/>
      <c r="J80" s="56"/>
      <c r="K80" s="56"/>
      <c r="L80" s="100">
        <f t="shared" ref="L80:L88" si="15">IF(AND(OR(J80=3,J80=4),K80=4),3000,IF(AND(OR(J80=3,J80=4),K80=5),11000,IF(AND(J80=3,K80&gt;5),19000,IF(AND(J80=4,K80=6),19000,IF(AND(J80=4,K80&gt;6),27000,IF(AND(J80=5,K80=7),19000,IF(AND(J80=5,K80&gt;7),28000,IF(AND(J80=5,K80=5),3000,IF(AND(J80=5,K80=6),11000,0)))))))))</f>
        <v>0</v>
      </c>
      <c r="M80" s="101"/>
    </row>
    <row r="81" spans="2:13" ht="12.75" customHeight="1">
      <c r="B81" s="109"/>
      <c r="C81" s="55"/>
      <c r="D81" s="56"/>
      <c r="E81" s="56"/>
      <c r="F81" s="18">
        <f t="shared" si="14"/>
        <v>0</v>
      </c>
      <c r="H81" s="109"/>
      <c r="I81" s="55"/>
      <c r="J81" s="56"/>
      <c r="K81" s="56"/>
      <c r="L81" s="100">
        <f t="shared" si="15"/>
        <v>0</v>
      </c>
      <c r="M81" s="101"/>
    </row>
    <row r="82" spans="2:13" ht="12.75" customHeight="1">
      <c r="B82" s="109"/>
      <c r="C82" s="55"/>
      <c r="D82" s="56"/>
      <c r="E82" s="56"/>
      <c r="F82" s="18">
        <f t="shared" si="14"/>
        <v>0</v>
      </c>
      <c r="H82" s="109"/>
      <c r="I82" s="55"/>
      <c r="J82" s="56"/>
      <c r="K82" s="56"/>
      <c r="L82" s="100">
        <f t="shared" ref="L82" si="16">IF(AND(OR(J82=3,J82=4),K82=4),3000,IF(AND(OR(J82=3,J82=4),K82=5),11000,IF(AND(J82=3,K82&gt;5),19000,IF(AND(J82=4,K82=6),19000,IF(AND(J82=4,K82&gt;6),27000,IF(AND(J82=5,K82=7),19000,IF(AND(J82=5,K82&gt;7),28000,IF(AND(J82=5,K82=5),3000,IF(AND(J82=5,K82=6),11000,0)))))))))</f>
        <v>0</v>
      </c>
      <c r="M82" s="101"/>
    </row>
    <row r="83" spans="2:13" ht="12.75" customHeight="1">
      <c r="B83" s="109"/>
      <c r="C83" s="55"/>
      <c r="D83" s="56"/>
      <c r="E83" s="56"/>
      <c r="F83" s="18">
        <f t="shared" si="14"/>
        <v>0</v>
      </c>
      <c r="H83" s="109"/>
      <c r="I83" s="55"/>
      <c r="J83" s="56"/>
      <c r="K83" s="56"/>
      <c r="L83" s="100">
        <f t="shared" si="15"/>
        <v>0</v>
      </c>
      <c r="M83" s="101"/>
    </row>
    <row r="84" spans="2:13" ht="12.75" customHeight="1">
      <c r="B84" s="110"/>
      <c r="C84" s="57"/>
      <c r="D84" s="58"/>
      <c r="E84" s="58"/>
      <c r="F84" s="18">
        <f t="shared" si="14"/>
        <v>0</v>
      </c>
      <c r="H84" s="110"/>
      <c r="I84" s="57"/>
      <c r="J84" s="58"/>
      <c r="K84" s="58"/>
      <c r="L84" s="100">
        <f t="shared" si="15"/>
        <v>0</v>
      </c>
      <c r="M84" s="101"/>
    </row>
    <row r="85" spans="2:13" ht="12.75" customHeight="1">
      <c r="B85" s="110"/>
      <c r="C85" s="57"/>
      <c r="D85" s="58"/>
      <c r="E85" s="58"/>
      <c r="F85" s="18">
        <f t="shared" si="14"/>
        <v>0</v>
      </c>
      <c r="H85" s="110"/>
      <c r="I85" s="57"/>
      <c r="J85" s="58"/>
      <c r="K85" s="58"/>
      <c r="L85" s="100">
        <f t="shared" si="15"/>
        <v>0</v>
      </c>
      <c r="M85" s="101"/>
    </row>
    <row r="86" spans="2:13" ht="12.75" customHeight="1">
      <c r="B86" s="110"/>
      <c r="C86" s="57"/>
      <c r="D86" s="58"/>
      <c r="E86" s="58"/>
      <c r="F86" s="18">
        <f t="shared" si="14"/>
        <v>0</v>
      </c>
      <c r="H86" s="110"/>
      <c r="I86" s="57"/>
      <c r="J86" s="58"/>
      <c r="K86" s="58"/>
      <c r="L86" s="100">
        <f t="shared" si="15"/>
        <v>0</v>
      </c>
      <c r="M86" s="101"/>
    </row>
    <row r="87" spans="2:13" ht="12.75" customHeight="1">
      <c r="B87" s="110"/>
      <c r="C87" s="57"/>
      <c r="D87" s="58"/>
      <c r="E87" s="58"/>
      <c r="F87" s="34">
        <f t="shared" si="14"/>
        <v>0</v>
      </c>
      <c r="H87" s="110"/>
      <c r="I87" s="57"/>
      <c r="J87" s="58"/>
      <c r="K87" s="58"/>
      <c r="L87" s="100">
        <f t="shared" si="15"/>
        <v>0</v>
      </c>
      <c r="M87" s="101"/>
    </row>
    <row r="88" spans="2:13" ht="12.75" customHeight="1">
      <c r="B88" s="110"/>
      <c r="C88" s="57"/>
      <c r="D88" s="58"/>
      <c r="E88" s="58"/>
      <c r="F88" s="34">
        <f t="shared" si="14"/>
        <v>0</v>
      </c>
      <c r="H88" s="110"/>
      <c r="I88" s="57"/>
      <c r="J88" s="58"/>
      <c r="K88" s="58"/>
      <c r="L88" s="116">
        <f t="shared" si="15"/>
        <v>0</v>
      </c>
      <c r="M88" s="117"/>
    </row>
    <row r="89" spans="2:13" ht="12.75" customHeight="1" thickBot="1">
      <c r="B89" s="112"/>
      <c r="C89" s="15" t="s">
        <v>5</v>
      </c>
      <c r="D89" s="16"/>
      <c r="E89" s="16"/>
      <c r="F89" s="17">
        <f>SUM(F78:F88)</f>
        <v>0</v>
      </c>
      <c r="H89" s="111"/>
      <c r="I89" s="15" t="s">
        <v>5</v>
      </c>
      <c r="J89" s="16"/>
      <c r="K89" s="16"/>
      <c r="L89" s="118">
        <f>SUM(L78:M88)</f>
        <v>0</v>
      </c>
      <c r="M89" s="119"/>
    </row>
    <row r="90" spans="2:13" ht="12.75" customHeight="1">
      <c r="B90" s="108" t="s">
        <v>8</v>
      </c>
      <c r="C90" s="53"/>
      <c r="D90" s="54"/>
      <c r="E90" s="54"/>
      <c r="F90" s="51">
        <f>IF(AND(OR(D90=3,D90=4),E90=4),3000,IF(AND(OR(D90=3,D90=4),E90=5),11000,IF(AND(D90=3,E90&gt;5),19000,IF(AND(D90=4,E90=6),19000,IF(AND(D90=4,E90&gt;6),27000,IF(AND(D90=5,E90=7),19000,IF(AND(D90=5,E90&gt;7),28000,IF(AND(D90=5,E90=5),3000,IF(AND(D90=5,E90=6),11000,0)))))))))</f>
        <v>0</v>
      </c>
      <c r="H90" s="108" t="s">
        <v>16</v>
      </c>
      <c r="I90" s="53"/>
      <c r="J90" s="54"/>
      <c r="K90" s="54"/>
      <c r="L90" s="114">
        <f>IF(AND(OR(J90=3,J90=4),K90=4),3000,IF(AND(OR(J90=3,J90=4),K90=5),11000,IF(AND(J90=3,K90&gt;5),19000,IF(AND(J90=4,K90=6),19000,IF(AND(J90=4,K90&gt;6),27000,IF(AND(J90=5,K90=7),19000,IF(AND(J90=5,K90&gt;7),28000,IF(AND(J90=5,K90=5),3000,IF(AND(J90=5,K90=6),11000,0)))))))))</f>
        <v>0</v>
      </c>
      <c r="M90" s="115"/>
    </row>
    <row r="91" spans="2:13" ht="12.75" customHeight="1">
      <c r="B91" s="109"/>
      <c r="C91" s="55"/>
      <c r="D91" s="56"/>
      <c r="E91" s="56"/>
      <c r="F91" s="52">
        <f t="shared" ref="F91:F100" si="17">IF(AND(OR(D91=3,D91=4),E91=4),3000,IF(AND(OR(D91=3,D91=4),E91=5),11000,IF(AND(D91=3,E91&gt;5),19000,IF(AND(D91=4,E91=6),19000,IF(AND(D91=4,E91&gt;6),27000,IF(AND(D91=5,E91=7),19000,IF(AND(D91=5,E91&gt;7),28000,IF(AND(D91=5,E91=5),3000,IF(AND(D91=5,E91=6),11000,0)))))))))</f>
        <v>0</v>
      </c>
      <c r="H91" s="109"/>
      <c r="I91" s="55"/>
      <c r="J91" s="56"/>
      <c r="K91" s="56"/>
      <c r="L91" s="100">
        <f>IF(AND(OR(J91=3,J91=4),K91=4),3000,IF(AND(OR(J91=3,J91=4),K91=5),11000,IF(AND(J91=3,K91&gt;5),19000,IF(AND(J91=4,K91=6),19000,IF(AND(J91=4,K91&gt;6),27000,IF(AND(J91=5,K91=7),19000,IF(AND(J91=5,K91&gt;7),28000,IF(AND(J91=5,K91=5),3000,IF(AND(J91=5,K91=6),11000,0)))))))))</f>
        <v>0</v>
      </c>
      <c r="M91" s="101"/>
    </row>
    <row r="92" spans="2:13" ht="12.75" customHeight="1">
      <c r="B92" s="109"/>
      <c r="C92" s="55"/>
      <c r="D92" s="56"/>
      <c r="E92" s="56"/>
      <c r="F92" s="18">
        <f t="shared" si="17"/>
        <v>0</v>
      </c>
      <c r="H92" s="109"/>
      <c r="I92" s="55"/>
      <c r="J92" s="56"/>
      <c r="K92" s="56"/>
      <c r="L92" s="100">
        <f t="shared" ref="L92:L100" si="18">IF(AND(OR(J92=3,J92=4),K92=4),3000,IF(AND(OR(J92=3,J92=4),K92=5),11000,IF(AND(J92=3,K92&gt;5),19000,IF(AND(J92=4,K92=6),19000,IF(AND(J92=4,K92&gt;6),27000,IF(AND(J92=5,K92=7),19000,IF(AND(J92=5,K92&gt;7),28000,IF(AND(J92=5,K92=5),3000,IF(AND(J92=5,K92=6),11000,0)))))))))</f>
        <v>0</v>
      </c>
      <c r="M92" s="101"/>
    </row>
    <row r="93" spans="2:13" ht="12.75" customHeight="1">
      <c r="B93" s="109"/>
      <c r="C93" s="55"/>
      <c r="D93" s="56"/>
      <c r="E93" s="56"/>
      <c r="F93" s="18">
        <f t="shared" si="17"/>
        <v>0</v>
      </c>
      <c r="H93" s="109"/>
      <c r="I93" s="55"/>
      <c r="J93" s="56"/>
      <c r="K93" s="56"/>
      <c r="L93" s="100">
        <f t="shared" ref="L93" si="19">IF(AND(OR(J93=3,J93=4),K93=4),3000,IF(AND(OR(J93=3,J93=4),K93=5),11000,IF(AND(J93=3,K93&gt;5),19000,IF(AND(J93=4,K93=6),19000,IF(AND(J93=4,K93&gt;6),27000,IF(AND(J93=5,K93=7),19000,IF(AND(J93=5,K93&gt;7),28000,IF(AND(J93=5,K93=5),3000,IF(AND(J93=5,K93=6),11000,0)))))))))</f>
        <v>0</v>
      </c>
      <c r="M93" s="101"/>
    </row>
    <row r="94" spans="2:13" ht="12.75" customHeight="1">
      <c r="B94" s="109"/>
      <c r="C94" s="55"/>
      <c r="D94" s="56"/>
      <c r="E94" s="56"/>
      <c r="F94" s="18">
        <f t="shared" si="17"/>
        <v>0</v>
      </c>
      <c r="H94" s="109"/>
      <c r="I94" s="55"/>
      <c r="J94" s="56"/>
      <c r="K94" s="56"/>
      <c r="L94" s="100">
        <f t="shared" si="18"/>
        <v>0</v>
      </c>
      <c r="M94" s="101"/>
    </row>
    <row r="95" spans="2:13" ht="12.75" customHeight="1">
      <c r="B95" s="109"/>
      <c r="C95" s="55"/>
      <c r="D95" s="56"/>
      <c r="E95" s="56"/>
      <c r="F95" s="18">
        <f t="shared" si="17"/>
        <v>0</v>
      </c>
      <c r="H95" s="109"/>
      <c r="I95" s="55"/>
      <c r="J95" s="56"/>
      <c r="K95" s="56"/>
      <c r="L95" s="100">
        <f t="shared" si="18"/>
        <v>0</v>
      </c>
      <c r="M95" s="101"/>
    </row>
    <row r="96" spans="2:13" ht="12.75" customHeight="1">
      <c r="B96" s="110"/>
      <c r="C96" s="57"/>
      <c r="D96" s="58"/>
      <c r="E96" s="58"/>
      <c r="F96" s="18">
        <f t="shared" si="17"/>
        <v>0</v>
      </c>
      <c r="H96" s="110"/>
      <c r="I96" s="57"/>
      <c r="J96" s="58"/>
      <c r="K96" s="58"/>
      <c r="L96" s="100">
        <f t="shared" si="18"/>
        <v>0</v>
      </c>
      <c r="M96" s="101"/>
    </row>
    <row r="97" spans="2:13" ht="12.75" customHeight="1">
      <c r="B97" s="110"/>
      <c r="C97" s="57"/>
      <c r="D97" s="58"/>
      <c r="E97" s="58"/>
      <c r="F97" s="18">
        <f t="shared" si="17"/>
        <v>0</v>
      </c>
      <c r="H97" s="110"/>
      <c r="I97" s="57"/>
      <c r="J97" s="58"/>
      <c r="K97" s="58"/>
      <c r="L97" s="100">
        <f t="shared" si="18"/>
        <v>0</v>
      </c>
      <c r="M97" s="101"/>
    </row>
    <row r="98" spans="2:13" ht="12.75" customHeight="1">
      <c r="B98" s="110"/>
      <c r="C98" s="57"/>
      <c r="D98" s="58"/>
      <c r="E98" s="58"/>
      <c r="F98" s="18">
        <f t="shared" si="17"/>
        <v>0</v>
      </c>
      <c r="H98" s="110"/>
      <c r="I98" s="57"/>
      <c r="J98" s="58"/>
      <c r="K98" s="58"/>
      <c r="L98" s="100">
        <f t="shared" si="18"/>
        <v>0</v>
      </c>
      <c r="M98" s="101"/>
    </row>
    <row r="99" spans="2:13" ht="12.75" customHeight="1">
      <c r="B99" s="110"/>
      <c r="C99" s="57"/>
      <c r="D99" s="58"/>
      <c r="E99" s="58"/>
      <c r="F99" s="34">
        <f t="shared" si="17"/>
        <v>0</v>
      </c>
      <c r="H99" s="110"/>
      <c r="I99" s="57"/>
      <c r="J99" s="58"/>
      <c r="K99" s="58"/>
      <c r="L99" s="100">
        <f t="shared" si="18"/>
        <v>0</v>
      </c>
      <c r="M99" s="101"/>
    </row>
    <row r="100" spans="2:13" ht="12.75" customHeight="1">
      <c r="B100" s="110"/>
      <c r="C100" s="57"/>
      <c r="D100" s="58"/>
      <c r="E100" s="58"/>
      <c r="F100" s="34">
        <f t="shared" si="17"/>
        <v>0</v>
      </c>
      <c r="H100" s="110"/>
      <c r="I100" s="57"/>
      <c r="J100" s="58"/>
      <c r="K100" s="58"/>
      <c r="L100" s="116">
        <f t="shared" si="18"/>
        <v>0</v>
      </c>
      <c r="M100" s="117"/>
    </row>
    <row r="101" spans="2:13" ht="12.75" customHeight="1" thickBot="1">
      <c r="B101" s="111"/>
      <c r="C101" s="15" t="s">
        <v>5</v>
      </c>
      <c r="D101" s="16"/>
      <c r="E101" s="16"/>
      <c r="F101" s="17">
        <f>SUM(F90:F100)</f>
        <v>0</v>
      </c>
      <c r="H101" s="111"/>
      <c r="I101" s="15" t="s">
        <v>5</v>
      </c>
      <c r="J101" s="16"/>
      <c r="K101" s="16"/>
      <c r="L101" s="118">
        <f>SUM(L90:M100)</f>
        <v>0</v>
      </c>
      <c r="M101" s="119"/>
    </row>
    <row r="102" spans="2:13" ht="12.75" customHeight="1">
      <c r="B102" s="108" t="s">
        <v>9</v>
      </c>
      <c r="C102" s="53"/>
      <c r="D102" s="54"/>
      <c r="E102" s="54"/>
      <c r="F102" s="51">
        <f>IF(AND(OR(D102=3,D102=4),E102=4),3000,IF(AND(OR(D102=3,D102=4),E102=5),11000,IF(AND(D102=3,E102&gt;5),19000,IF(AND(D102=4,E102=6),19000,IF(AND(D102=4,E102&gt;6),27000,IF(AND(D102=5,E102=7),19000,IF(AND(D102=5,E102&gt;7),28000,IF(AND(D102=5,E102=5),3000,IF(AND(D102=5,E102=6),11000,0)))))))))</f>
        <v>0</v>
      </c>
      <c r="H102" s="108" t="s">
        <v>17</v>
      </c>
      <c r="I102" s="53"/>
      <c r="J102" s="54"/>
      <c r="K102" s="54"/>
      <c r="L102" s="114">
        <f>IF(AND(OR(J102=3,J102=4),K102=4),3000,IF(AND(OR(J102=3,J102=4),K102=5),11000,IF(AND(J102=3,K102&gt;5),19000,IF(AND(J102=4,K102=6),19000,IF(AND(J102=4,K102&gt;6),27000,IF(AND(J102=5,K102=7),19000,IF(AND(J102=5,K102&gt;7),28000,IF(AND(J102=5,K102=5),3000,IF(AND(J102=5,K102=6),11000,0)))))))))</f>
        <v>0</v>
      </c>
      <c r="M102" s="115"/>
    </row>
    <row r="103" spans="2:13" ht="12.75" customHeight="1">
      <c r="B103" s="109"/>
      <c r="C103" s="55"/>
      <c r="D103" s="56"/>
      <c r="E103" s="56"/>
      <c r="F103" s="52">
        <f t="shared" ref="F103:F112" si="20">IF(AND(OR(D103=3,D103=4),E103=4),3000,IF(AND(OR(D103=3,D103=4),E103=5),11000,IF(AND(D103=3,E103&gt;5),19000,IF(AND(D103=4,E103=6),19000,IF(AND(D103=4,E103&gt;6),27000,IF(AND(D103=5,E103=7),19000,IF(AND(D103=5,E103&gt;7),28000,IF(AND(D103=5,E103=5),3000,IF(AND(D103=5,E103=6),11000,0)))))))))</f>
        <v>0</v>
      </c>
      <c r="H103" s="109"/>
      <c r="I103" s="55"/>
      <c r="J103" s="56"/>
      <c r="K103" s="56"/>
      <c r="L103" s="100">
        <f>IF(AND(OR(J103=3,J103=4),K103=4),3000,IF(AND(OR(J103=3,J103=4),K103=5),11000,IF(AND(J103=3,K103&gt;5),19000,IF(AND(J103=4,K103=6),19000,IF(AND(J103=4,K103&gt;6),27000,IF(AND(J103=5,K103=7),19000,IF(AND(J103=5,K103&gt;7),28000,IF(AND(J103=5,K103=5),3000,IF(AND(J103=5,K103=6),11000,0)))))))))</f>
        <v>0</v>
      </c>
      <c r="M103" s="101"/>
    </row>
    <row r="104" spans="2:13" ht="12.75" customHeight="1">
      <c r="B104" s="109"/>
      <c r="C104" s="55"/>
      <c r="D104" s="56"/>
      <c r="E104" s="56"/>
      <c r="F104" s="18">
        <f t="shared" si="20"/>
        <v>0</v>
      </c>
      <c r="H104" s="109"/>
      <c r="I104" s="55"/>
      <c r="J104" s="56"/>
      <c r="K104" s="56"/>
      <c r="L104" s="100">
        <f t="shared" ref="L104:L112" si="21">IF(AND(OR(J104=3,J104=4),K104=4),3000,IF(AND(OR(J104=3,J104=4),K104=5),11000,IF(AND(J104=3,K104&gt;5),19000,IF(AND(J104=4,K104=6),19000,IF(AND(J104=4,K104&gt;6),27000,IF(AND(J104=5,K104=7),19000,IF(AND(J104=5,K104&gt;7),28000,IF(AND(J104=5,K104=5),3000,IF(AND(J104=5,K104=6),11000,0)))))))))</f>
        <v>0</v>
      </c>
      <c r="M104" s="101"/>
    </row>
    <row r="105" spans="2:13" ht="12.75" customHeight="1">
      <c r="B105" s="109"/>
      <c r="C105" s="55"/>
      <c r="D105" s="56"/>
      <c r="E105" s="56"/>
      <c r="F105" s="18">
        <f t="shared" si="20"/>
        <v>0</v>
      </c>
      <c r="H105" s="109"/>
      <c r="I105" s="55"/>
      <c r="J105" s="56"/>
      <c r="K105" s="56"/>
      <c r="L105" s="100">
        <f t="shared" ref="L105" si="22">IF(AND(OR(J105=3,J105=4),K105=4),3000,IF(AND(OR(J105=3,J105=4),K105=5),11000,IF(AND(J105=3,K105&gt;5),19000,IF(AND(J105=4,K105=6),19000,IF(AND(J105=4,K105&gt;6),27000,IF(AND(J105=5,K105=7),19000,IF(AND(J105=5,K105&gt;7),28000,IF(AND(J105=5,K105=5),3000,IF(AND(J105=5,K105=6),11000,0)))))))))</f>
        <v>0</v>
      </c>
      <c r="M105" s="101"/>
    </row>
    <row r="106" spans="2:13" ht="12.75" customHeight="1">
      <c r="B106" s="109"/>
      <c r="C106" s="55"/>
      <c r="D106" s="56"/>
      <c r="E106" s="56"/>
      <c r="F106" s="18">
        <f t="shared" si="20"/>
        <v>0</v>
      </c>
      <c r="H106" s="109"/>
      <c r="I106" s="55"/>
      <c r="J106" s="56"/>
      <c r="K106" s="56"/>
      <c r="L106" s="100">
        <f t="shared" si="21"/>
        <v>0</v>
      </c>
      <c r="M106" s="101"/>
    </row>
    <row r="107" spans="2:13" ht="12.75" customHeight="1">
      <c r="B107" s="109"/>
      <c r="C107" s="55"/>
      <c r="D107" s="56"/>
      <c r="E107" s="56"/>
      <c r="F107" s="18">
        <f t="shared" si="20"/>
        <v>0</v>
      </c>
      <c r="H107" s="109"/>
      <c r="I107" s="55"/>
      <c r="J107" s="56"/>
      <c r="K107" s="56"/>
      <c r="L107" s="100">
        <f t="shared" si="21"/>
        <v>0</v>
      </c>
      <c r="M107" s="101"/>
    </row>
    <row r="108" spans="2:13" ht="12.75" customHeight="1">
      <c r="B108" s="110"/>
      <c r="C108" s="57"/>
      <c r="D108" s="58"/>
      <c r="E108" s="58"/>
      <c r="F108" s="18">
        <f t="shared" si="20"/>
        <v>0</v>
      </c>
      <c r="H108" s="110"/>
      <c r="I108" s="57"/>
      <c r="J108" s="58"/>
      <c r="K108" s="58"/>
      <c r="L108" s="100">
        <f t="shared" si="21"/>
        <v>0</v>
      </c>
      <c r="M108" s="101"/>
    </row>
    <row r="109" spans="2:13" ht="12.75" customHeight="1">
      <c r="B109" s="110"/>
      <c r="C109" s="57"/>
      <c r="D109" s="58"/>
      <c r="E109" s="58"/>
      <c r="F109" s="18">
        <f t="shared" si="20"/>
        <v>0</v>
      </c>
      <c r="H109" s="110"/>
      <c r="I109" s="57"/>
      <c r="J109" s="58"/>
      <c r="K109" s="58"/>
      <c r="L109" s="100">
        <f t="shared" si="21"/>
        <v>0</v>
      </c>
      <c r="M109" s="101"/>
    </row>
    <row r="110" spans="2:13" ht="12.75" customHeight="1">
      <c r="B110" s="110"/>
      <c r="C110" s="57"/>
      <c r="D110" s="58"/>
      <c r="E110" s="58"/>
      <c r="F110" s="18">
        <f t="shared" si="20"/>
        <v>0</v>
      </c>
      <c r="H110" s="110"/>
      <c r="I110" s="57"/>
      <c r="J110" s="58"/>
      <c r="K110" s="58"/>
      <c r="L110" s="100">
        <f t="shared" si="21"/>
        <v>0</v>
      </c>
      <c r="M110" s="101"/>
    </row>
    <row r="111" spans="2:13" ht="12.75" customHeight="1">
      <c r="B111" s="110"/>
      <c r="C111" s="57"/>
      <c r="D111" s="58"/>
      <c r="E111" s="58"/>
      <c r="F111" s="34">
        <f t="shared" si="20"/>
        <v>0</v>
      </c>
      <c r="H111" s="110"/>
      <c r="I111" s="57"/>
      <c r="J111" s="58"/>
      <c r="K111" s="58"/>
      <c r="L111" s="100">
        <f t="shared" si="21"/>
        <v>0</v>
      </c>
      <c r="M111" s="101"/>
    </row>
    <row r="112" spans="2:13" ht="12.75" customHeight="1">
      <c r="B112" s="110"/>
      <c r="C112" s="57"/>
      <c r="D112" s="58"/>
      <c r="E112" s="58"/>
      <c r="F112" s="34">
        <f t="shared" si="20"/>
        <v>0</v>
      </c>
      <c r="H112" s="110"/>
      <c r="I112" s="57"/>
      <c r="J112" s="58"/>
      <c r="K112" s="58"/>
      <c r="L112" s="116">
        <f t="shared" si="21"/>
        <v>0</v>
      </c>
      <c r="M112" s="117"/>
    </row>
    <row r="113" spans="2:13" ht="12.75" customHeight="1" thickBot="1">
      <c r="B113" s="111"/>
      <c r="C113" s="15" t="s">
        <v>5</v>
      </c>
      <c r="D113" s="16"/>
      <c r="E113" s="16"/>
      <c r="F113" s="17">
        <f>SUM(F102:F112)</f>
        <v>0</v>
      </c>
      <c r="H113" s="111"/>
      <c r="I113" s="15" t="s">
        <v>5</v>
      </c>
      <c r="J113" s="16"/>
      <c r="K113" s="16"/>
      <c r="L113" s="118">
        <f>SUM(L102:M112)</f>
        <v>0</v>
      </c>
      <c r="M113" s="119"/>
    </row>
    <row r="114" spans="2:13" ht="12.75" customHeight="1" thickBot="1">
      <c r="H114" s="102" t="s">
        <v>10</v>
      </c>
      <c r="I114" s="103"/>
      <c r="J114" s="19"/>
      <c r="K114" s="19"/>
      <c r="L114" s="134">
        <f>SUM(L113,L101,L89,L77,L65,L53,F53,F65,F77,F89,F101,F113)</f>
        <v>0</v>
      </c>
      <c r="M114" s="135"/>
    </row>
    <row r="115" spans="2:13" ht="18" customHeight="1">
      <c r="B115" s="1" t="s">
        <v>70</v>
      </c>
    </row>
    <row r="116" spans="2:13" ht="9" customHeight="1"/>
  </sheetData>
  <mergeCells count="153">
    <mergeCell ref="L58:M58"/>
    <mergeCell ref="L46:M46"/>
    <mergeCell ref="L79:M79"/>
    <mergeCell ref="L80:M80"/>
    <mergeCell ref="L81:M81"/>
    <mergeCell ref="L83:M83"/>
    <mergeCell ref="L91:M91"/>
    <mergeCell ref="L92:M92"/>
    <mergeCell ref="L94:M94"/>
    <mergeCell ref="L75:M75"/>
    <mergeCell ref="L76:M76"/>
    <mergeCell ref="L77:M77"/>
    <mergeCell ref="L78:M78"/>
    <mergeCell ref="L64:M64"/>
    <mergeCell ref="L65:M65"/>
    <mergeCell ref="L66:M66"/>
    <mergeCell ref="L72:M72"/>
    <mergeCell ref="L73:M73"/>
    <mergeCell ref="L67:M67"/>
    <mergeCell ref="L68:M68"/>
    <mergeCell ref="L70:M70"/>
    <mergeCell ref="L71:M71"/>
    <mergeCell ref="L69:M69"/>
    <mergeCell ref="L63:M63"/>
    <mergeCell ref="L95:M95"/>
    <mergeCell ref="L103:M103"/>
    <mergeCell ref="L93:M93"/>
    <mergeCell ref="L82:M82"/>
    <mergeCell ref="B29:C32"/>
    <mergeCell ref="B33:C36"/>
    <mergeCell ref="L43:M43"/>
    <mergeCell ref="L44:M44"/>
    <mergeCell ref="L45:M45"/>
    <mergeCell ref="L47:M47"/>
    <mergeCell ref="L55:M55"/>
    <mergeCell ref="L56:M56"/>
    <mergeCell ref="L57:M57"/>
    <mergeCell ref="L89:M89"/>
    <mergeCell ref="L90:M90"/>
    <mergeCell ref="L96:M96"/>
    <mergeCell ref="L97:M97"/>
    <mergeCell ref="L98:M98"/>
    <mergeCell ref="L84:M84"/>
    <mergeCell ref="L85:M85"/>
    <mergeCell ref="L86:M86"/>
    <mergeCell ref="L87:M87"/>
    <mergeCell ref="L88:M88"/>
    <mergeCell ref="L74:M74"/>
    <mergeCell ref="L114:M114"/>
    <mergeCell ref="L109:M109"/>
    <mergeCell ref="L110:M110"/>
    <mergeCell ref="L111:M111"/>
    <mergeCell ref="L112:M112"/>
    <mergeCell ref="L113:M113"/>
    <mergeCell ref="L99:M99"/>
    <mergeCell ref="L100:M100"/>
    <mergeCell ref="L101:M101"/>
    <mergeCell ref="L102:M102"/>
    <mergeCell ref="L108:M108"/>
    <mergeCell ref="L104:M104"/>
    <mergeCell ref="L106:M106"/>
    <mergeCell ref="L107:M107"/>
    <mergeCell ref="L105:M105"/>
    <mergeCell ref="L51:M51"/>
    <mergeCell ref="L52:M52"/>
    <mergeCell ref="L53:M53"/>
    <mergeCell ref="K24:L25"/>
    <mergeCell ref="K26:L26"/>
    <mergeCell ref="K34:L34"/>
    <mergeCell ref="K35:L35"/>
    <mergeCell ref="K36:L36"/>
    <mergeCell ref="K37:L37"/>
    <mergeCell ref="L41:M41"/>
    <mergeCell ref="L42:M42"/>
    <mergeCell ref="L48:M48"/>
    <mergeCell ref="L49:M49"/>
    <mergeCell ref="L50:M50"/>
    <mergeCell ref="K27:L27"/>
    <mergeCell ref="K28:L28"/>
    <mergeCell ref="K29:L29"/>
    <mergeCell ref="K30:L30"/>
    <mergeCell ref="K31:L31"/>
    <mergeCell ref="K32:L32"/>
    <mergeCell ref="K33:L33"/>
    <mergeCell ref="L59:M59"/>
    <mergeCell ref="G15:I15"/>
    <mergeCell ref="H114:I114"/>
    <mergeCell ref="B24:D24"/>
    <mergeCell ref="E24:E25"/>
    <mergeCell ref="F24:F25"/>
    <mergeCell ref="B37:E37"/>
    <mergeCell ref="B42:B53"/>
    <mergeCell ref="B78:B89"/>
    <mergeCell ref="H42:H53"/>
    <mergeCell ref="B54:B65"/>
    <mergeCell ref="H54:H65"/>
    <mergeCell ref="B66:B77"/>
    <mergeCell ref="H66:H77"/>
    <mergeCell ref="H78:H89"/>
    <mergeCell ref="B90:B101"/>
    <mergeCell ref="H90:H101"/>
    <mergeCell ref="B102:B113"/>
    <mergeCell ref="H102:H113"/>
    <mergeCell ref="G37:I37"/>
    <mergeCell ref="L54:M54"/>
    <mergeCell ref="L60:M60"/>
    <mergeCell ref="L61:M61"/>
    <mergeCell ref="L62:M62"/>
    <mergeCell ref="B16:C16"/>
    <mergeCell ref="D16:E16"/>
    <mergeCell ref="J24:J25"/>
    <mergeCell ref="B25:C25"/>
    <mergeCell ref="G24:I25"/>
    <mergeCell ref="G26:I26"/>
    <mergeCell ref="G34:I34"/>
    <mergeCell ref="G35:I35"/>
    <mergeCell ref="G36:I36"/>
    <mergeCell ref="B19:C19"/>
    <mergeCell ref="D19:E19"/>
    <mergeCell ref="G19:I19"/>
    <mergeCell ref="B20:C20"/>
    <mergeCell ref="D20:I20"/>
    <mergeCell ref="G16:I16"/>
    <mergeCell ref="G27:I27"/>
    <mergeCell ref="G28:I28"/>
    <mergeCell ref="G29:I29"/>
    <mergeCell ref="G30:I30"/>
    <mergeCell ref="G31:I31"/>
    <mergeCell ref="G32:I32"/>
    <mergeCell ref="G33:I33"/>
    <mergeCell ref="B26:C28"/>
    <mergeCell ref="B13:C13"/>
    <mergeCell ref="D13:E13"/>
    <mergeCell ref="B14:C14"/>
    <mergeCell ref="B15:C15"/>
    <mergeCell ref="B9:C9"/>
    <mergeCell ref="B10:C10"/>
    <mergeCell ref="A1:F1"/>
    <mergeCell ref="B7:C7"/>
    <mergeCell ref="B8:C8"/>
    <mergeCell ref="B2:K2"/>
    <mergeCell ref="B6:I6"/>
    <mergeCell ref="G7:I7"/>
    <mergeCell ref="D7:E7"/>
    <mergeCell ref="D8:I8"/>
    <mergeCell ref="D10:E10"/>
    <mergeCell ref="D9:E9"/>
    <mergeCell ref="G9:I9"/>
    <mergeCell ref="G10:I10"/>
    <mergeCell ref="B12:I12"/>
    <mergeCell ref="G13:I13"/>
    <mergeCell ref="D14:I14"/>
    <mergeCell ref="D15:E15"/>
  </mergeCells>
  <phoneticPr fontId="1"/>
  <pageMargins left="0.31496062992125984" right="0.11811023622047245" top="0.55118110236220474" bottom="0.35433070866141736" header="0.31496062992125984" footer="0.31496062992125984"/>
  <pageSetup paperSize="9" scale="80" orientation="portrait" r:id="rId1"/>
  <rowBreaks count="1" manualBreakCount="1">
    <brk id="38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"/>
  <sheetViews>
    <sheetView view="pageBreakPreview" zoomScaleNormal="100" zoomScaleSheetLayoutView="100" workbookViewId="0">
      <selection sqref="A1:U1"/>
    </sheetView>
  </sheetViews>
  <sheetFormatPr defaultColWidth="9" defaultRowHeight="13.5"/>
  <cols>
    <col min="1" max="21" width="3.75" style="21" customWidth="1"/>
    <col min="22" max="16384" width="9" style="21"/>
  </cols>
  <sheetData>
    <row r="1" spans="1:22" ht="23.25" customHeight="1">
      <c r="A1" s="140" t="s">
        <v>53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2" ht="23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3"/>
    </row>
    <row r="3" spans="1:22" ht="23.25" customHeight="1">
      <c r="A3" s="22" t="s">
        <v>54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44" t="s">
        <v>72</v>
      </c>
      <c r="R3" s="144"/>
      <c r="S3" s="144"/>
      <c r="T3" s="144"/>
      <c r="U3" s="144"/>
    </row>
    <row r="4" spans="1:22" ht="23.25" customHeight="1">
      <c r="A4" s="141" t="s">
        <v>55</v>
      </c>
      <c r="B4" s="141"/>
      <c r="C4" s="141"/>
      <c r="D4" s="141"/>
      <c r="E4" s="141"/>
      <c r="F4" s="141"/>
      <c r="G4" s="141"/>
      <c r="H4" s="141" t="s">
        <v>74</v>
      </c>
      <c r="I4" s="141"/>
      <c r="J4" s="141"/>
      <c r="K4" s="141"/>
      <c r="L4" s="141"/>
      <c r="M4" s="141"/>
      <c r="N4" s="141"/>
      <c r="O4" s="141" t="s">
        <v>56</v>
      </c>
      <c r="P4" s="141"/>
      <c r="Q4" s="141"/>
      <c r="R4" s="141"/>
      <c r="S4" s="141"/>
      <c r="T4" s="141"/>
      <c r="U4" s="141"/>
    </row>
    <row r="5" spans="1:22" ht="23.25" customHeight="1">
      <c r="A5" s="141" t="s">
        <v>57</v>
      </c>
      <c r="B5" s="141"/>
      <c r="C5" s="141"/>
      <c r="D5" s="141"/>
      <c r="E5" s="141"/>
      <c r="F5" s="141"/>
      <c r="G5" s="141"/>
      <c r="H5" s="142">
        <f>様式２事業実績報告書!K37</f>
        <v>0</v>
      </c>
      <c r="I5" s="142"/>
      <c r="J5" s="142"/>
      <c r="K5" s="142"/>
      <c r="L5" s="142"/>
      <c r="M5" s="142"/>
      <c r="N5" s="142"/>
      <c r="O5" s="143"/>
      <c r="P5" s="143"/>
      <c r="Q5" s="143"/>
      <c r="R5" s="143"/>
      <c r="S5" s="143"/>
      <c r="T5" s="143"/>
      <c r="U5" s="143"/>
    </row>
    <row r="6" spans="1:22" ht="23.25" customHeight="1">
      <c r="A6" s="141" t="s">
        <v>68</v>
      </c>
      <c r="B6" s="141"/>
      <c r="C6" s="141"/>
      <c r="D6" s="141"/>
      <c r="E6" s="141"/>
      <c r="F6" s="141"/>
      <c r="G6" s="141"/>
      <c r="H6" s="142">
        <f>様式２事業実績報告書!G37*0.75</f>
        <v>0</v>
      </c>
      <c r="I6" s="142"/>
      <c r="J6" s="142"/>
      <c r="K6" s="142"/>
      <c r="L6" s="142"/>
      <c r="M6" s="142"/>
      <c r="N6" s="142"/>
      <c r="O6" s="143"/>
      <c r="P6" s="143"/>
      <c r="Q6" s="143"/>
      <c r="R6" s="143"/>
      <c r="S6" s="143"/>
      <c r="T6" s="143"/>
      <c r="U6" s="143"/>
    </row>
    <row r="7" spans="1:22" ht="23.25" customHeight="1">
      <c r="A7" s="141" t="s">
        <v>69</v>
      </c>
      <c r="B7" s="141"/>
      <c r="C7" s="141"/>
      <c r="D7" s="141"/>
      <c r="E7" s="141"/>
      <c r="F7" s="141"/>
      <c r="G7" s="141"/>
      <c r="H7" s="142">
        <f>様式２事業実績報告書!G37-SUM(H5:N6)</f>
        <v>0</v>
      </c>
      <c r="I7" s="142"/>
      <c r="J7" s="142"/>
      <c r="K7" s="142"/>
      <c r="L7" s="142"/>
      <c r="M7" s="142"/>
      <c r="N7" s="142"/>
      <c r="O7" s="143"/>
      <c r="P7" s="143"/>
      <c r="Q7" s="143"/>
      <c r="R7" s="143"/>
      <c r="S7" s="143"/>
      <c r="T7" s="143"/>
      <c r="U7" s="143"/>
    </row>
    <row r="8" spans="1:22" ht="23.25" customHeight="1" thickBot="1">
      <c r="A8" s="145"/>
      <c r="B8" s="145"/>
      <c r="C8" s="145"/>
      <c r="D8" s="145"/>
      <c r="E8" s="145"/>
      <c r="F8" s="145"/>
      <c r="G8" s="145"/>
      <c r="H8" s="146"/>
      <c r="I8" s="146"/>
      <c r="J8" s="146"/>
      <c r="K8" s="146"/>
      <c r="L8" s="146"/>
      <c r="M8" s="146"/>
      <c r="N8" s="146"/>
      <c r="O8" s="147"/>
      <c r="P8" s="147"/>
      <c r="Q8" s="147"/>
      <c r="R8" s="147"/>
      <c r="S8" s="147"/>
      <c r="T8" s="147"/>
      <c r="U8" s="147"/>
    </row>
    <row r="9" spans="1:22" ht="23.25" customHeight="1" thickTop="1">
      <c r="A9" s="148" t="s">
        <v>58</v>
      </c>
      <c r="B9" s="148"/>
      <c r="C9" s="148"/>
      <c r="D9" s="148"/>
      <c r="E9" s="148"/>
      <c r="F9" s="148"/>
      <c r="G9" s="148"/>
      <c r="H9" s="149">
        <f>SUM(H5:N8)</f>
        <v>0</v>
      </c>
      <c r="I9" s="149"/>
      <c r="J9" s="149"/>
      <c r="K9" s="149"/>
      <c r="L9" s="149"/>
      <c r="M9" s="149"/>
      <c r="N9" s="149"/>
      <c r="O9" s="150"/>
      <c r="P9" s="150"/>
      <c r="Q9" s="150"/>
      <c r="R9" s="150"/>
      <c r="S9" s="150"/>
      <c r="T9" s="150"/>
      <c r="U9" s="150"/>
    </row>
    <row r="10" spans="1:22" ht="23.2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2" ht="23.2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2" ht="23.25" customHeight="1">
      <c r="A12" s="22" t="s">
        <v>59</v>
      </c>
      <c r="B12" s="22"/>
      <c r="C12" s="22"/>
      <c r="D12" s="22"/>
      <c r="E12" s="22"/>
      <c r="F12" s="22"/>
      <c r="G12" s="22"/>
      <c r="H12" s="22"/>
      <c r="I12" s="24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2" ht="23.25" customHeight="1">
      <c r="A13" s="141" t="s">
        <v>55</v>
      </c>
      <c r="B13" s="141"/>
      <c r="C13" s="141"/>
      <c r="D13" s="141"/>
      <c r="E13" s="141"/>
      <c r="F13" s="141"/>
      <c r="G13" s="141"/>
      <c r="H13" s="141" t="s">
        <v>74</v>
      </c>
      <c r="I13" s="141"/>
      <c r="J13" s="141"/>
      <c r="K13" s="141"/>
      <c r="L13" s="141"/>
      <c r="M13" s="141"/>
      <c r="N13" s="141"/>
      <c r="O13" s="141" t="s">
        <v>56</v>
      </c>
      <c r="P13" s="141"/>
      <c r="Q13" s="141"/>
      <c r="R13" s="141"/>
      <c r="S13" s="141"/>
      <c r="T13" s="141"/>
      <c r="U13" s="141"/>
    </row>
    <row r="14" spans="1:22" ht="23.25" customHeight="1">
      <c r="A14" s="141" t="s">
        <v>60</v>
      </c>
      <c r="B14" s="141"/>
      <c r="C14" s="141"/>
      <c r="D14" s="141"/>
      <c r="E14" s="141"/>
      <c r="F14" s="141"/>
      <c r="G14" s="141"/>
      <c r="H14" s="142">
        <f>様式２事業実績報告書!G37</f>
        <v>0</v>
      </c>
      <c r="I14" s="142"/>
      <c r="J14" s="142"/>
      <c r="K14" s="142"/>
      <c r="L14" s="142"/>
      <c r="M14" s="142"/>
      <c r="N14" s="142"/>
      <c r="O14" s="143"/>
      <c r="P14" s="143"/>
      <c r="Q14" s="143"/>
      <c r="R14" s="143"/>
      <c r="S14" s="143"/>
      <c r="T14" s="143"/>
      <c r="U14" s="143"/>
    </row>
    <row r="15" spans="1:22" ht="23.25" customHeight="1">
      <c r="A15" s="141"/>
      <c r="B15" s="141"/>
      <c r="C15" s="141"/>
      <c r="D15" s="141"/>
      <c r="E15" s="141"/>
      <c r="F15" s="141"/>
      <c r="G15" s="141"/>
      <c r="H15" s="142"/>
      <c r="I15" s="142"/>
      <c r="J15" s="142"/>
      <c r="K15" s="142"/>
      <c r="L15" s="142"/>
      <c r="M15" s="142"/>
      <c r="N15" s="142"/>
      <c r="O15" s="143"/>
      <c r="P15" s="143"/>
      <c r="Q15" s="143"/>
      <c r="R15" s="143"/>
      <c r="S15" s="143"/>
      <c r="T15" s="143"/>
      <c r="U15" s="143"/>
    </row>
    <row r="16" spans="1:22" ht="23.25" customHeight="1">
      <c r="A16" s="141"/>
      <c r="B16" s="141"/>
      <c r="C16" s="141"/>
      <c r="D16" s="141"/>
      <c r="E16" s="141"/>
      <c r="F16" s="141"/>
      <c r="G16" s="141"/>
      <c r="H16" s="142"/>
      <c r="I16" s="142"/>
      <c r="J16" s="142"/>
      <c r="K16" s="142"/>
      <c r="L16" s="142"/>
      <c r="M16" s="142"/>
      <c r="N16" s="142"/>
      <c r="O16" s="143"/>
      <c r="P16" s="143"/>
      <c r="Q16" s="143"/>
      <c r="R16" s="143"/>
      <c r="S16" s="143"/>
      <c r="T16" s="143"/>
      <c r="U16" s="143"/>
    </row>
    <row r="17" spans="1:22" ht="23.25" customHeight="1" thickBot="1">
      <c r="A17" s="145"/>
      <c r="B17" s="145"/>
      <c r="C17" s="145"/>
      <c r="D17" s="145"/>
      <c r="E17" s="145"/>
      <c r="F17" s="145"/>
      <c r="G17" s="145"/>
      <c r="H17" s="146"/>
      <c r="I17" s="146"/>
      <c r="J17" s="146"/>
      <c r="K17" s="146"/>
      <c r="L17" s="146"/>
      <c r="M17" s="146"/>
      <c r="N17" s="146"/>
      <c r="O17" s="147"/>
      <c r="P17" s="147"/>
      <c r="Q17" s="147"/>
      <c r="R17" s="147"/>
      <c r="S17" s="147"/>
      <c r="T17" s="147"/>
      <c r="U17" s="147"/>
    </row>
    <row r="18" spans="1:22" ht="23.25" customHeight="1" thickTop="1">
      <c r="A18" s="148" t="s">
        <v>58</v>
      </c>
      <c r="B18" s="148"/>
      <c r="C18" s="148"/>
      <c r="D18" s="148"/>
      <c r="E18" s="148"/>
      <c r="F18" s="148"/>
      <c r="G18" s="148"/>
      <c r="H18" s="149">
        <f>SUM(H14:N17)</f>
        <v>0</v>
      </c>
      <c r="I18" s="149"/>
      <c r="J18" s="149"/>
      <c r="K18" s="149"/>
      <c r="L18" s="149"/>
      <c r="M18" s="149"/>
      <c r="N18" s="149"/>
      <c r="O18" s="150"/>
      <c r="P18" s="150"/>
      <c r="Q18" s="150"/>
      <c r="R18" s="150"/>
      <c r="S18" s="150"/>
      <c r="T18" s="150"/>
      <c r="U18" s="150"/>
    </row>
    <row r="19" spans="1:22" ht="23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2" ht="23.25" customHeight="1">
      <c r="A20" s="22"/>
      <c r="B20" s="22" t="s">
        <v>61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2" ht="23.2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2" ht="23.25" customHeight="1">
      <c r="A22" s="22"/>
      <c r="B22" s="22"/>
      <c r="D22" s="24" t="s">
        <v>62</v>
      </c>
      <c r="E22" s="48"/>
      <c r="F22" s="22" t="s">
        <v>63</v>
      </c>
      <c r="G22" s="48"/>
      <c r="H22" s="22" t="s">
        <v>64</v>
      </c>
      <c r="I22" s="48"/>
      <c r="J22" s="22" t="s">
        <v>65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2" ht="23.2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2" ht="23.25" customHeight="1">
      <c r="A24" s="22"/>
      <c r="B24" s="22"/>
      <c r="C24" s="22"/>
      <c r="D24" s="22"/>
      <c r="E24" s="22"/>
      <c r="F24" s="22"/>
      <c r="G24" s="22"/>
      <c r="H24" s="22"/>
      <c r="I24" s="22"/>
      <c r="J24" s="24" t="s">
        <v>66</v>
      </c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22"/>
      <c r="V24" s="66" t="s">
        <v>73</v>
      </c>
    </row>
    <row r="25" spans="1:22" ht="23.2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2" ht="23.25" customHeight="1">
      <c r="A26" s="22"/>
      <c r="B26" s="22"/>
      <c r="C26" s="22"/>
      <c r="D26" s="22"/>
      <c r="E26" s="22"/>
      <c r="F26" s="22"/>
      <c r="G26" s="22"/>
      <c r="H26" s="22"/>
      <c r="I26" s="22"/>
      <c r="J26" s="24" t="s">
        <v>67</v>
      </c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22"/>
    </row>
    <row r="27" spans="1:22" ht="23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2" ht="23.25" customHeight="1"/>
    <row r="29" spans="1:22" ht="23.25" customHeight="1"/>
    <row r="30" spans="1:22" ht="23.25" customHeight="1"/>
    <row r="31" spans="1:22" ht="23.25" customHeight="1"/>
    <row r="32" spans="1:2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</sheetData>
  <mergeCells count="40">
    <mergeCell ref="K24:T24"/>
    <mergeCell ref="K26:T26"/>
    <mergeCell ref="A15:G15"/>
    <mergeCell ref="H15:N15"/>
    <mergeCell ref="O15:U15"/>
    <mergeCell ref="A16:G16"/>
    <mergeCell ref="H16:N16"/>
    <mergeCell ref="O16:U16"/>
    <mergeCell ref="A17:G17"/>
    <mergeCell ref="H17:N17"/>
    <mergeCell ref="O17:U17"/>
    <mergeCell ref="A18:G18"/>
    <mergeCell ref="H18:N18"/>
    <mergeCell ref="O18:U18"/>
    <mergeCell ref="A13:G13"/>
    <mergeCell ref="H13:N13"/>
    <mergeCell ref="O13:U13"/>
    <mergeCell ref="A14:G14"/>
    <mergeCell ref="H14:N14"/>
    <mergeCell ref="O14:U14"/>
    <mergeCell ref="A8:G8"/>
    <mergeCell ref="H8:N8"/>
    <mergeCell ref="O8:U8"/>
    <mergeCell ref="A9:G9"/>
    <mergeCell ref="H9:N9"/>
    <mergeCell ref="O9:U9"/>
    <mergeCell ref="A6:G6"/>
    <mergeCell ref="H6:N6"/>
    <mergeCell ref="O6:U6"/>
    <mergeCell ref="A7:G7"/>
    <mergeCell ref="H7:N7"/>
    <mergeCell ref="O7:U7"/>
    <mergeCell ref="A1:U1"/>
    <mergeCell ref="A4:G4"/>
    <mergeCell ref="H4:N4"/>
    <mergeCell ref="O4:U4"/>
    <mergeCell ref="A5:G5"/>
    <mergeCell ref="H5:N5"/>
    <mergeCell ref="O5:U5"/>
    <mergeCell ref="Q3:U3"/>
  </mergeCells>
  <phoneticPr fontId="1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様式２事業実績報告書</vt:lpstr>
      <vt:lpstr>収支決算書</vt:lpstr>
      <vt:lpstr>収支決算書!Print_Area</vt:lpstr>
      <vt:lpstr>様式２事業実績報告書!Print_Area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西宮市</cp:lastModifiedBy>
  <cp:lastPrinted>2021-03-16T02:58:20Z</cp:lastPrinted>
  <dcterms:created xsi:type="dcterms:W3CDTF">2015-01-09T08:42:22Z</dcterms:created>
  <dcterms:modified xsi:type="dcterms:W3CDTF">2021-03-16T02:58:23Z</dcterms:modified>
</cp:coreProperties>
</file>