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チェックリスト\R4老人チェックリスト\"/>
    </mc:Choice>
  </mc:AlternateContent>
  <bookViews>
    <workbookView xWindow="31155" yWindow="585" windowWidth="24495" windowHeight="16995" tabRatio="874"/>
  </bookViews>
  <sheets>
    <sheet name="記入方法" sheetId="14" r:id="rId1"/>
    <sheet name="特定施設入居者生活介護" sheetId="13" r:id="rId2"/>
    <sheet name="シフト記号表" sheetId="12" r:id="rId3"/>
    <sheet name="【記載例】特定施設入居者生活介護" sheetId="10" r:id="rId4"/>
    <sheet name="【記載例】シフト記号表" sheetId="15" r:id="rId5"/>
    <sheet name="プルダウン・リスト" sheetId="3" r:id="rId6"/>
  </sheets>
  <definedNames>
    <definedName name="_xlnm.Print_Area" localSheetId="4">【記載例】シフト記号表!$A$1:$Y$44</definedName>
    <definedName name="_xlnm.Print_Area" localSheetId="3">【記載例】特定施設入居者生活介護!$A$1:$BN$129</definedName>
    <definedName name="_xlnm.Print_Area" localSheetId="2">シフト記号表!$A$1:$Y$44</definedName>
    <definedName name="_xlnm.Print_Area" localSheetId="0">記入方法!$A$1:$R$82</definedName>
    <definedName name="_xlnm.Print_Area" localSheetId="1">特定施設入居者生活介護!$A$1:$BN$273</definedName>
    <definedName name="介護職員">プルダウン・リスト!$F$18:$F$27</definedName>
    <definedName name="看護職員">プルダウン・リスト!$E$18:$E$27</definedName>
    <definedName name="管理者">プルダウン・リスト!$C$18:$C$27</definedName>
    <definedName name="機能訓練指導員">プルダウン・リスト!$G$18:$G$27</definedName>
    <definedName name="計画作成担当者">プルダウン・リスト!$H$18:$H$27</definedName>
    <definedName name="職種">プルダウン・リスト!$C$17:$L$17</definedName>
    <definedName name="生活相談員">プルダウン・リスト!$D$18:$D$27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6" i="13" l="1"/>
  <c r="B53"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BF54" i="13" s="1"/>
  <c r="K54" i="13"/>
  <c r="I54" i="13"/>
  <c r="BE53" i="13"/>
  <c r="BD53"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BF53" i="13" s="1"/>
  <c r="B59" i="13"/>
  <c r="BE57"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K57" i="13"/>
  <c r="I57" i="13"/>
  <c r="BE56" i="13"/>
  <c r="BD56"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BF56" i="13" s="1"/>
  <c r="B62" i="13"/>
  <c r="BE60"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K60" i="13"/>
  <c r="I60" i="13"/>
  <c r="BE59" i="13"/>
  <c r="BD59"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B65" i="13"/>
  <c r="B68" i="13" s="1"/>
  <c r="B71" i="13" s="1"/>
  <c r="B74" i="13" s="1"/>
  <c r="B77" i="13" s="1"/>
  <c r="B80" i="13" s="1"/>
  <c r="B83" i="13" s="1"/>
  <c r="B86" i="13" s="1"/>
  <c r="B89" i="13" s="1"/>
  <c r="B92" i="13" s="1"/>
  <c r="B95" i="13" s="1"/>
  <c r="B98" i="13" s="1"/>
  <c r="B101" i="13" s="1"/>
  <c r="B104" i="13" s="1"/>
  <c r="B107" i="13" s="1"/>
  <c r="B110" i="13" s="1"/>
  <c r="B113" i="13" s="1"/>
  <c r="B116" i="13" s="1"/>
  <c r="B119" i="13" s="1"/>
  <c r="B122" i="13" s="1"/>
  <c r="B125" i="13" s="1"/>
  <c r="B128" i="13" s="1"/>
  <c r="B131" i="13" s="1"/>
  <c r="B134" i="13" s="1"/>
  <c r="B137" i="13" s="1"/>
  <c r="B140" i="13" s="1"/>
  <c r="B143" i="13" s="1"/>
  <c r="B146" i="13" s="1"/>
  <c r="B149" i="13" s="1"/>
  <c r="B152" i="13" s="1"/>
  <c r="B155" i="13" s="1"/>
  <c r="B158" i="13" s="1"/>
  <c r="B161" i="13" s="1"/>
  <c r="B164" i="13" s="1"/>
  <c r="B167" i="13" s="1"/>
  <c r="B170" i="13" s="1"/>
  <c r="B173" i="13" s="1"/>
  <c r="B176" i="13" s="1"/>
  <c r="B179" i="13" s="1"/>
  <c r="B182" i="13" s="1"/>
  <c r="B185" i="13" s="1"/>
  <c r="B188" i="13" s="1"/>
  <c r="B191" i="13" s="1"/>
  <c r="B194" i="13" s="1"/>
  <c r="B197" i="13" s="1"/>
  <c r="BE63"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K63" i="13"/>
  <c r="I63"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BE66"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K66" i="13"/>
  <c r="I66" i="13"/>
  <c r="BE65" i="13"/>
  <c r="BD65"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BE69" i="13"/>
  <c r="BD69" i="13"/>
  <c r="BC69" i="13"/>
  <c r="BB69" i="13"/>
  <c r="BA69" i="13"/>
  <c r="AZ69" i="13"/>
  <c r="AY69" i="13"/>
  <c r="AX69" i="13"/>
  <c r="AW69" i="13"/>
  <c r="AV69" i="13"/>
  <c r="AU69" i="13"/>
  <c r="AT69" i="13"/>
  <c r="AS69" i="13"/>
  <c r="AR69" i="13"/>
  <c r="AQ69" i="13"/>
  <c r="AP69" i="13"/>
  <c r="AO69" i="13"/>
  <c r="AN69" i="13"/>
  <c r="AM69" i="13"/>
  <c r="AL69" i="13"/>
  <c r="AK69" i="13"/>
  <c r="AJ69" i="13"/>
  <c r="AI69" i="13"/>
  <c r="AH69" i="13"/>
  <c r="AG69" i="13"/>
  <c r="AF69" i="13"/>
  <c r="AE69" i="13"/>
  <c r="AD69" i="13"/>
  <c r="AC69" i="13"/>
  <c r="AB69" i="13"/>
  <c r="AA69" i="13"/>
  <c r="K69" i="13"/>
  <c r="I69"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BE72" i="13"/>
  <c r="BD72" i="13"/>
  <c r="BC72" i="13"/>
  <c r="BB72"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K72" i="13"/>
  <c r="I72"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BE75" i="13"/>
  <c r="BD75" i="13"/>
  <c r="BC75" i="13"/>
  <c r="BB75" i="13"/>
  <c r="BA75" i="13"/>
  <c r="AZ75" i="13"/>
  <c r="AY75" i="13"/>
  <c r="AX75" i="13"/>
  <c r="AW75" i="13"/>
  <c r="AV75" i="13"/>
  <c r="AU75" i="13"/>
  <c r="AT75" i="13"/>
  <c r="AS75" i="13"/>
  <c r="AR75" i="13"/>
  <c r="AQ75" i="13"/>
  <c r="AP75" i="13"/>
  <c r="AO75" i="13"/>
  <c r="AN75" i="13"/>
  <c r="AM75" i="13"/>
  <c r="AL75" i="13"/>
  <c r="AK75" i="13"/>
  <c r="AJ75" i="13"/>
  <c r="AI75" i="13"/>
  <c r="AH75" i="13"/>
  <c r="AG75" i="13"/>
  <c r="AF75" i="13"/>
  <c r="AE75" i="13"/>
  <c r="AD75" i="13"/>
  <c r="AC75" i="13"/>
  <c r="AB75" i="13"/>
  <c r="AA75" i="13"/>
  <c r="K75" i="13"/>
  <c r="I75" i="13"/>
  <c r="BE74" i="13"/>
  <c r="BD74"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BE78" i="13"/>
  <c r="BD78" i="13"/>
  <c r="BC78" i="13"/>
  <c r="BB78"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K78" i="13"/>
  <c r="I78" i="13"/>
  <c r="BE77" i="13"/>
  <c r="BD77"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BE81" i="13"/>
  <c r="BD81" i="13"/>
  <c r="BC81" i="13"/>
  <c r="BB81" i="13"/>
  <c r="BA81" i="13"/>
  <c r="AZ81" i="13"/>
  <c r="AY81" i="13"/>
  <c r="AX81" i="13"/>
  <c r="AW81" i="13"/>
  <c r="AV81" i="13"/>
  <c r="AU81" i="13"/>
  <c r="AT81" i="13"/>
  <c r="AS81" i="13"/>
  <c r="AR81" i="13"/>
  <c r="AQ81" i="13"/>
  <c r="AP81" i="13"/>
  <c r="AO81" i="13"/>
  <c r="AN81" i="13"/>
  <c r="AM81" i="13"/>
  <c r="AL81" i="13"/>
  <c r="AK81" i="13"/>
  <c r="AJ81" i="13"/>
  <c r="AI81" i="13"/>
  <c r="AH81" i="13"/>
  <c r="AG81" i="13"/>
  <c r="AF81" i="13"/>
  <c r="AE81" i="13"/>
  <c r="AD81" i="13"/>
  <c r="AC81" i="13"/>
  <c r="AB81" i="13"/>
  <c r="AA81" i="13"/>
  <c r="K81" i="13"/>
  <c r="I81" i="13"/>
  <c r="BE80" i="13"/>
  <c r="BD80"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K84" i="13"/>
  <c r="I84" i="13"/>
  <c r="BE83" i="13"/>
  <c r="BD83"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BE87" i="13"/>
  <c r="BD87" i="13"/>
  <c r="BC87" i="13"/>
  <c r="BB87" i="13"/>
  <c r="BA87" i="13"/>
  <c r="AZ87" i="13"/>
  <c r="AY87" i="13"/>
  <c r="AX87" i="13"/>
  <c r="AW87" i="13"/>
  <c r="AV87" i="13"/>
  <c r="AU87" i="13"/>
  <c r="AT87" i="13"/>
  <c r="AS87" i="13"/>
  <c r="AR87" i="13"/>
  <c r="AQ87" i="13"/>
  <c r="AP87" i="13"/>
  <c r="AO87" i="13"/>
  <c r="AN87" i="13"/>
  <c r="AM87" i="13"/>
  <c r="AL87" i="13"/>
  <c r="AK87" i="13"/>
  <c r="AJ87" i="13"/>
  <c r="AI87" i="13"/>
  <c r="AH87" i="13"/>
  <c r="AG87" i="13"/>
  <c r="AF87" i="13"/>
  <c r="AE87" i="13"/>
  <c r="AD87" i="13"/>
  <c r="AC87" i="13"/>
  <c r="AB87" i="13"/>
  <c r="AA87" i="13"/>
  <c r="K87" i="13"/>
  <c r="I87" i="13"/>
  <c r="BE86" i="13"/>
  <c r="BD86"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K90" i="13"/>
  <c r="I90" i="13"/>
  <c r="BE89" i="13"/>
  <c r="BD89"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BE93" i="13"/>
  <c r="BD93" i="13"/>
  <c r="BC93" i="13"/>
  <c r="BB93" i="13"/>
  <c r="BA93" i="13"/>
  <c r="AZ93" i="13"/>
  <c r="AY93" i="13"/>
  <c r="AX93" i="13"/>
  <c r="AW93" i="13"/>
  <c r="AV93" i="13"/>
  <c r="AU93" i="13"/>
  <c r="AT93" i="13"/>
  <c r="AS93" i="13"/>
  <c r="AR93" i="13"/>
  <c r="AQ93" i="13"/>
  <c r="AP93" i="13"/>
  <c r="AO93" i="13"/>
  <c r="AN93" i="13"/>
  <c r="AM93" i="13"/>
  <c r="AL93" i="13"/>
  <c r="AK93" i="13"/>
  <c r="AJ93" i="13"/>
  <c r="AI93" i="13"/>
  <c r="AH93" i="13"/>
  <c r="AG93" i="13"/>
  <c r="AF93" i="13"/>
  <c r="AE93" i="13"/>
  <c r="AD93" i="13"/>
  <c r="AC93" i="13"/>
  <c r="AB93" i="13"/>
  <c r="AA93" i="13"/>
  <c r="K93" i="13"/>
  <c r="I93" i="13"/>
  <c r="BE92" i="13"/>
  <c r="BD92"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BE96" i="13"/>
  <c r="BD96" i="13"/>
  <c r="BC96" i="13"/>
  <c r="BB96"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K96" i="13"/>
  <c r="I96" i="13"/>
  <c r="BE95" i="13"/>
  <c r="BD95"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BE99" i="13"/>
  <c r="BD99" i="13"/>
  <c r="BC99" i="13"/>
  <c r="BB99" i="13"/>
  <c r="BA99" i="13"/>
  <c r="AZ99" i="13"/>
  <c r="AY99" i="13"/>
  <c r="AX99" i="13"/>
  <c r="AW99" i="13"/>
  <c r="AV99" i="13"/>
  <c r="AU99" i="13"/>
  <c r="AT99" i="13"/>
  <c r="AS99" i="13"/>
  <c r="AR99" i="13"/>
  <c r="AQ99" i="13"/>
  <c r="AP99" i="13"/>
  <c r="AO99" i="13"/>
  <c r="AN99" i="13"/>
  <c r="AM99" i="13"/>
  <c r="AL99" i="13"/>
  <c r="AK99" i="13"/>
  <c r="AJ99" i="13"/>
  <c r="AI99" i="13"/>
  <c r="AH99" i="13"/>
  <c r="AG99" i="13"/>
  <c r="AF99" i="13"/>
  <c r="AE99" i="13"/>
  <c r="AD99" i="13"/>
  <c r="AC99" i="13"/>
  <c r="AB99" i="13"/>
  <c r="AA99" i="13"/>
  <c r="K99" i="13"/>
  <c r="I99" i="13"/>
  <c r="BE98" i="13"/>
  <c r="BD98"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BE102" i="13"/>
  <c r="BD102" i="13"/>
  <c r="BC102" i="13"/>
  <c r="BB102"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K102" i="13"/>
  <c r="I102" i="13"/>
  <c r="BE101" i="13"/>
  <c r="BD101"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BE105" i="13"/>
  <c r="BD105" i="13"/>
  <c r="BC105" i="13"/>
  <c r="BB105" i="13"/>
  <c r="BA105" i="13"/>
  <c r="AZ105" i="13"/>
  <c r="AY105" i="13"/>
  <c r="AX105" i="13"/>
  <c r="AW105" i="13"/>
  <c r="AV105" i="13"/>
  <c r="AU105" i="13"/>
  <c r="AT105" i="13"/>
  <c r="AS105" i="13"/>
  <c r="AR105" i="13"/>
  <c r="AQ105" i="13"/>
  <c r="AP105" i="13"/>
  <c r="AO105" i="13"/>
  <c r="AN105" i="13"/>
  <c r="AM105" i="13"/>
  <c r="AL105" i="13"/>
  <c r="AK105" i="13"/>
  <c r="AJ105" i="13"/>
  <c r="AI105" i="13"/>
  <c r="AH105" i="13"/>
  <c r="AG105" i="13"/>
  <c r="AF105" i="13"/>
  <c r="AE105" i="13"/>
  <c r="AD105" i="13"/>
  <c r="AC105" i="13"/>
  <c r="AB105" i="13"/>
  <c r="AA105" i="13"/>
  <c r="K105" i="13"/>
  <c r="I105" i="13"/>
  <c r="BE104" i="13"/>
  <c r="BD104"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BE108" i="13"/>
  <c r="BD108" i="13"/>
  <c r="BC108" i="13"/>
  <c r="BB108"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K108" i="13"/>
  <c r="I108" i="13"/>
  <c r="BE107" i="13"/>
  <c r="BD107" i="13"/>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BE111" i="13"/>
  <c r="BD111" i="13"/>
  <c r="BC111" i="13"/>
  <c r="BB111" i="13"/>
  <c r="BA111" i="13"/>
  <c r="AZ111" i="13"/>
  <c r="AY111" i="13"/>
  <c r="AX111" i="13"/>
  <c r="AW111" i="13"/>
  <c r="AV111"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K111" i="13"/>
  <c r="I111"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BE114" i="13"/>
  <c r="BD114" i="13"/>
  <c r="BC114" i="13"/>
  <c r="BB114"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K114" i="13"/>
  <c r="I114" i="13"/>
  <c r="BE113" i="13"/>
  <c r="BD113" i="13"/>
  <c r="BC113" i="13"/>
  <c r="BB113" i="13"/>
  <c r="BA113" i="13"/>
  <c r="AZ113" i="13"/>
  <c r="AY113" i="13"/>
  <c r="AX113" i="13"/>
  <c r="AW113" i="13"/>
  <c r="AV113" i="13"/>
  <c r="AU113" i="13"/>
  <c r="AT113" i="13"/>
  <c r="AS113" i="13"/>
  <c r="AR113" i="13"/>
  <c r="AQ113" i="13"/>
  <c r="AP113" i="13"/>
  <c r="AO113" i="13"/>
  <c r="AN113" i="13"/>
  <c r="AM113" i="13"/>
  <c r="AL113" i="13"/>
  <c r="AK113" i="13"/>
  <c r="AJ113" i="13"/>
  <c r="AI113" i="13"/>
  <c r="AH113" i="13"/>
  <c r="AG113" i="13"/>
  <c r="AF113" i="13"/>
  <c r="AE113" i="13"/>
  <c r="AD113" i="13"/>
  <c r="AC113" i="13"/>
  <c r="AB113" i="13"/>
  <c r="AA113" i="13"/>
  <c r="BE117" i="13"/>
  <c r="BD117" i="13"/>
  <c r="BC117" i="13"/>
  <c r="BB117" i="13"/>
  <c r="BA117" i="13"/>
  <c r="AZ117" i="13"/>
  <c r="AY117" i="13"/>
  <c r="AX117" i="13"/>
  <c r="AW117" i="13"/>
  <c r="AV117" i="13"/>
  <c r="AU117" i="13"/>
  <c r="AT117" i="13"/>
  <c r="AS117" i="13"/>
  <c r="AR117" i="13"/>
  <c r="AQ117" i="13"/>
  <c r="AP117" i="13"/>
  <c r="AO117" i="13"/>
  <c r="AN117" i="13"/>
  <c r="AM117" i="13"/>
  <c r="AL117" i="13"/>
  <c r="AK117" i="13"/>
  <c r="AJ117" i="13"/>
  <c r="AI117" i="13"/>
  <c r="AH117" i="13"/>
  <c r="AG117" i="13"/>
  <c r="AF117" i="13"/>
  <c r="AE117" i="13"/>
  <c r="AD117" i="13"/>
  <c r="AC117" i="13"/>
  <c r="AB117" i="13"/>
  <c r="AA117" i="13"/>
  <c r="K117" i="13"/>
  <c r="I117" i="13"/>
  <c r="BE116" i="13"/>
  <c r="BD116" i="13"/>
  <c r="BC116" i="13"/>
  <c r="BB116"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BE120" i="13"/>
  <c r="BD120" i="13"/>
  <c r="BC120" i="13"/>
  <c r="BB120" i="13"/>
  <c r="BA120" i="13"/>
  <c r="AZ120" i="13"/>
  <c r="AY120" i="13"/>
  <c r="AX120" i="13"/>
  <c r="AW120" i="13"/>
  <c r="AV120" i="13"/>
  <c r="AU120" i="13"/>
  <c r="AT120" i="13"/>
  <c r="AS120" i="13"/>
  <c r="AR120" i="13"/>
  <c r="AQ120" i="13"/>
  <c r="AP120" i="13"/>
  <c r="AO120" i="13"/>
  <c r="AN120" i="13"/>
  <c r="AM120" i="13"/>
  <c r="AL120" i="13"/>
  <c r="AK120" i="13"/>
  <c r="AJ120" i="13"/>
  <c r="AI120" i="13"/>
  <c r="AH120" i="13"/>
  <c r="AG120" i="13"/>
  <c r="AF120" i="13"/>
  <c r="AE120" i="13"/>
  <c r="AD120" i="13"/>
  <c r="AC120" i="13"/>
  <c r="AB120" i="13"/>
  <c r="AA120" i="13"/>
  <c r="K120" i="13"/>
  <c r="I120" i="13"/>
  <c r="BE119" i="13"/>
  <c r="BD119" i="13"/>
  <c r="BC119" i="13"/>
  <c r="BB119" i="13"/>
  <c r="BA119" i="13"/>
  <c r="AZ119" i="13"/>
  <c r="AY119" i="13"/>
  <c r="AX119" i="13"/>
  <c r="AW119" i="13"/>
  <c r="AV119" i="13"/>
  <c r="AU119" i="13"/>
  <c r="AT119" i="13"/>
  <c r="AS119" i="13"/>
  <c r="AR119" i="13"/>
  <c r="AQ119" i="13"/>
  <c r="AP119" i="13"/>
  <c r="AO119" i="13"/>
  <c r="AN119" i="13"/>
  <c r="AM119" i="13"/>
  <c r="AL119" i="13"/>
  <c r="AK119" i="13"/>
  <c r="AJ119" i="13"/>
  <c r="AI119" i="13"/>
  <c r="AH119" i="13"/>
  <c r="AG119" i="13"/>
  <c r="AF119" i="13"/>
  <c r="AE119" i="13"/>
  <c r="AD119" i="13"/>
  <c r="AC119" i="13"/>
  <c r="AB119" i="13"/>
  <c r="AA119" i="13"/>
  <c r="BE123" i="13"/>
  <c r="BD123" i="13"/>
  <c r="BC123" i="13"/>
  <c r="BB123" i="13"/>
  <c r="BA123" i="13"/>
  <c r="AZ123" i="13"/>
  <c r="AY123" i="13"/>
  <c r="AX123" i="13"/>
  <c r="AW123" i="13"/>
  <c r="AV123" i="13"/>
  <c r="AU123" i="13"/>
  <c r="AT123" i="13"/>
  <c r="AS123" i="13"/>
  <c r="AR123" i="13"/>
  <c r="AQ123" i="13"/>
  <c r="AP123" i="13"/>
  <c r="AO123" i="13"/>
  <c r="AN123" i="13"/>
  <c r="AM123" i="13"/>
  <c r="AL123" i="13"/>
  <c r="AK123" i="13"/>
  <c r="AJ123" i="13"/>
  <c r="AI123" i="13"/>
  <c r="AH123" i="13"/>
  <c r="AG123" i="13"/>
  <c r="AF123" i="13"/>
  <c r="AE123" i="13"/>
  <c r="AD123" i="13"/>
  <c r="AC123" i="13"/>
  <c r="AB123" i="13"/>
  <c r="AA123" i="13"/>
  <c r="K123" i="13"/>
  <c r="I123" i="13"/>
  <c r="BE122" i="13"/>
  <c r="BD122" i="13"/>
  <c r="BC122" i="13"/>
  <c r="BB122" i="13"/>
  <c r="BA122" i="13"/>
  <c r="AZ122" i="13"/>
  <c r="AY122" i="13"/>
  <c r="AX122" i="13"/>
  <c r="AW122" i="13"/>
  <c r="AV122"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BE126" i="13"/>
  <c r="BD126" i="13"/>
  <c r="BC126" i="13"/>
  <c r="BB126" i="13"/>
  <c r="BA126" i="13"/>
  <c r="AZ126" i="13"/>
  <c r="AY126" i="13"/>
  <c r="AX126" i="13"/>
  <c r="AW126" i="13"/>
  <c r="AV126" i="13"/>
  <c r="AU126" i="13"/>
  <c r="AT126" i="13"/>
  <c r="AS126" i="13"/>
  <c r="AR126" i="13"/>
  <c r="AQ126" i="13"/>
  <c r="AP126" i="13"/>
  <c r="AO126" i="13"/>
  <c r="AN126" i="13"/>
  <c r="AM126" i="13"/>
  <c r="AL126" i="13"/>
  <c r="AK126" i="13"/>
  <c r="AJ126" i="13"/>
  <c r="AI126" i="13"/>
  <c r="AH126" i="13"/>
  <c r="AG126" i="13"/>
  <c r="AF126" i="13"/>
  <c r="AE126" i="13"/>
  <c r="AD126" i="13"/>
  <c r="AC126" i="13"/>
  <c r="AB126" i="13"/>
  <c r="AA126" i="13"/>
  <c r="K126" i="13"/>
  <c r="I126" i="13"/>
  <c r="BE125" i="13"/>
  <c r="BD125" i="13"/>
  <c r="BC125" i="13"/>
  <c r="BB125" i="13"/>
  <c r="BA125" i="13"/>
  <c r="AZ125" i="13"/>
  <c r="AY125" i="13"/>
  <c r="AX125" i="13"/>
  <c r="AW125" i="13"/>
  <c r="AV125" i="13"/>
  <c r="AU125" i="13"/>
  <c r="AT125" i="13"/>
  <c r="AS125" i="13"/>
  <c r="AR125" i="13"/>
  <c r="AQ125" i="13"/>
  <c r="AP125" i="13"/>
  <c r="AO125" i="13"/>
  <c r="AN125" i="13"/>
  <c r="AM125" i="13"/>
  <c r="AL125" i="13"/>
  <c r="AK125" i="13"/>
  <c r="AJ125" i="13"/>
  <c r="AI125" i="13"/>
  <c r="AH125" i="13"/>
  <c r="AG125" i="13"/>
  <c r="AF125" i="13"/>
  <c r="AE125" i="13"/>
  <c r="AD125" i="13"/>
  <c r="AC125" i="13"/>
  <c r="AB125" i="13"/>
  <c r="AA125" i="13"/>
  <c r="BE129" i="13"/>
  <c r="BD129" i="13"/>
  <c r="BC129" i="13"/>
  <c r="BB129" i="13"/>
  <c r="BA129" i="13"/>
  <c r="AZ129" i="13"/>
  <c r="AY129" i="13"/>
  <c r="AX129" i="13"/>
  <c r="AW129" i="13"/>
  <c r="AV129" i="13"/>
  <c r="AU129" i="13"/>
  <c r="AT129" i="13"/>
  <c r="AS129" i="13"/>
  <c r="AR129" i="13"/>
  <c r="AQ129" i="13"/>
  <c r="AP129" i="13"/>
  <c r="AO129" i="13"/>
  <c r="AN129" i="13"/>
  <c r="AM129" i="13"/>
  <c r="AL129" i="13"/>
  <c r="AK129" i="13"/>
  <c r="AJ129" i="13"/>
  <c r="AI129" i="13"/>
  <c r="AH129" i="13"/>
  <c r="AG129" i="13"/>
  <c r="AF129" i="13"/>
  <c r="AE129" i="13"/>
  <c r="AD129" i="13"/>
  <c r="AC129" i="13"/>
  <c r="AB129" i="13"/>
  <c r="AA129" i="13"/>
  <c r="K129" i="13"/>
  <c r="I129" i="13"/>
  <c r="BE128" i="13"/>
  <c r="BD128" i="13"/>
  <c r="BC128" i="13"/>
  <c r="BB128" i="13"/>
  <c r="BA128" i="13"/>
  <c r="AZ128" i="13"/>
  <c r="AY128" i="13"/>
  <c r="AX128" i="13"/>
  <c r="AW128" i="13"/>
  <c r="AV128" i="13"/>
  <c r="AU128" i="13"/>
  <c r="AT128" i="13"/>
  <c r="AS128" i="13"/>
  <c r="AR128" i="13"/>
  <c r="AQ128" i="13"/>
  <c r="AP128" i="13"/>
  <c r="AO128" i="13"/>
  <c r="AN128" i="13"/>
  <c r="AM128" i="13"/>
  <c r="AL128" i="13"/>
  <c r="AK128" i="13"/>
  <c r="AJ128" i="13"/>
  <c r="AI128" i="13"/>
  <c r="AH128" i="13"/>
  <c r="AG128" i="13"/>
  <c r="AF128" i="13"/>
  <c r="AE128" i="13"/>
  <c r="AD128" i="13"/>
  <c r="AC128" i="13"/>
  <c r="AB128" i="13"/>
  <c r="AA128" i="13"/>
  <c r="BE132" i="13"/>
  <c r="BD132" i="13"/>
  <c r="BC132" i="13"/>
  <c r="BB132" i="13"/>
  <c r="BA132" i="13"/>
  <c r="AZ132" i="13"/>
  <c r="AY132" i="13"/>
  <c r="AX132" i="13"/>
  <c r="AW132" i="13"/>
  <c r="AV132" i="13"/>
  <c r="AU132" i="13"/>
  <c r="AT132" i="13"/>
  <c r="AS132" i="13"/>
  <c r="AR132" i="13"/>
  <c r="AQ132" i="13"/>
  <c r="AP132" i="13"/>
  <c r="AO132" i="13"/>
  <c r="AN132" i="13"/>
  <c r="AM132" i="13"/>
  <c r="AL132" i="13"/>
  <c r="AK132" i="13"/>
  <c r="AJ132" i="13"/>
  <c r="AI132" i="13"/>
  <c r="AH132" i="13"/>
  <c r="AG132" i="13"/>
  <c r="AF132" i="13"/>
  <c r="AE132" i="13"/>
  <c r="AD132" i="13"/>
  <c r="AC132" i="13"/>
  <c r="AB132" i="13"/>
  <c r="AA132" i="13"/>
  <c r="K132" i="13"/>
  <c r="I132" i="13"/>
  <c r="BE131" i="13"/>
  <c r="BD131" i="13"/>
  <c r="BC131" i="13"/>
  <c r="BB131" i="13"/>
  <c r="BA131" i="13"/>
  <c r="AZ131" i="13"/>
  <c r="AY131" i="13"/>
  <c r="AX131" i="13"/>
  <c r="AW131" i="13"/>
  <c r="AV131" i="13"/>
  <c r="AU131" i="13"/>
  <c r="AT131" i="13"/>
  <c r="AS131" i="13"/>
  <c r="AR131" i="13"/>
  <c r="AQ131" i="13"/>
  <c r="AP131" i="13"/>
  <c r="AO131" i="13"/>
  <c r="AN131" i="13"/>
  <c r="AM131" i="13"/>
  <c r="AL131" i="13"/>
  <c r="AK131" i="13"/>
  <c r="AJ131" i="13"/>
  <c r="AI131" i="13"/>
  <c r="AH131" i="13"/>
  <c r="AG131" i="13"/>
  <c r="AF131" i="13"/>
  <c r="AE131" i="13"/>
  <c r="AD131" i="13"/>
  <c r="AC131" i="13"/>
  <c r="AB131" i="13"/>
  <c r="AA131" i="13"/>
  <c r="BE135" i="13"/>
  <c r="BD135" i="13"/>
  <c r="BC135" i="13"/>
  <c r="BB135" i="13"/>
  <c r="BA135" i="13"/>
  <c r="AZ135" i="13"/>
  <c r="AY135" i="13"/>
  <c r="AX135" i="13"/>
  <c r="AW135" i="13"/>
  <c r="AV135" i="13"/>
  <c r="AU135" i="13"/>
  <c r="AT135" i="13"/>
  <c r="AS135" i="13"/>
  <c r="AR135" i="13"/>
  <c r="AQ135" i="13"/>
  <c r="AP135" i="13"/>
  <c r="AO135" i="13"/>
  <c r="AN135" i="13"/>
  <c r="AM135" i="13"/>
  <c r="AL135" i="13"/>
  <c r="AK135" i="13"/>
  <c r="AJ135" i="13"/>
  <c r="AI135" i="13"/>
  <c r="AH135" i="13"/>
  <c r="AG135" i="13"/>
  <c r="AF135" i="13"/>
  <c r="AE135" i="13"/>
  <c r="AD135" i="13"/>
  <c r="AC135" i="13"/>
  <c r="AB135" i="13"/>
  <c r="AA135" i="13"/>
  <c r="K135" i="13"/>
  <c r="I135" i="13"/>
  <c r="BE134" i="13"/>
  <c r="BD134" i="13"/>
  <c r="BC134" i="13"/>
  <c r="BB134" i="13"/>
  <c r="BA134" i="13"/>
  <c r="AZ134" i="13"/>
  <c r="AY134" i="13"/>
  <c r="AX134" i="13"/>
  <c r="AW134" i="13"/>
  <c r="AV134" i="13"/>
  <c r="AU134" i="13"/>
  <c r="AT134" i="13"/>
  <c r="AS134" i="13"/>
  <c r="AR134" i="13"/>
  <c r="AQ134" i="13"/>
  <c r="AP134" i="13"/>
  <c r="AO134" i="13"/>
  <c r="AN134" i="13"/>
  <c r="AM134" i="13"/>
  <c r="AL134" i="13"/>
  <c r="AK134" i="13"/>
  <c r="AJ134" i="13"/>
  <c r="AI134" i="13"/>
  <c r="AH134" i="13"/>
  <c r="AG134" i="13"/>
  <c r="AF134" i="13"/>
  <c r="AE134" i="13"/>
  <c r="AD134" i="13"/>
  <c r="AC134" i="13"/>
  <c r="AB134" i="13"/>
  <c r="AA134" i="13"/>
  <c r="BE138" i="13"/>
  <c r="BD138" i="13"/>
  <c r="BC138" i="13"/>
  <c r="BB138" i="13"/>
  <c r="BA138" i="13"/>
  <c r="AZ138" i="13"/>
  <c r="AY138" i="13"/>
  <c r="AX138" i="13"/>
  <c r="AW138" i="13"/>
  <c r="AV138" i="13"/>
  <c r="AU138" i="13"/>
  <c r="AT138" i="13"/>
  <c r="AS138" i="13"/>
  <c r="AR138" i="13"/>
  <c r="AQ138" i="13"/>
  <c r="AP138" i="13"/>
  <c r="AO138" i="13"/>
  <c r="AN138" i="13"/>
  <c r="AM138" i="13"/>
  <c r="AL138" i="13"/>
  <c r="AK138" i="13"/>
  <c r="AJ138" i="13"/>
  <c r="AI138" i="13"/>
  <c r="AH138" i="13"/>
  <c r="AG138" i="13"/>
  <c r="AF138" i="13"/>
  <c r="AE138" i="13"/>
  <c r="AD138" i="13"/>
  <c r="AC138" i="13"/>
  <c r="AB138" i="13"/>
  <c r="AA138" i="13"/>
  <c r="K138" i="13"/>
  <c r="I138" i="13"/>
  <c r="BE137" i="13"/>
  <c r="BD137" i="13"/>
  <c r="BC137" i="13"/>
  <c r="BB137" i="13"/>
  <c r="BA137" i="13"/>
  <c r="AZ137" i="13"/>
  <c r="AY137" i="13"/>
  <c r="AX137" i="13"/>
  <c r="AW137" i="13"/>
  <c r="AV137" i="13"/>
  <c r="AU137" i="13"/>
  <c r="AT137" i="13"/>
  <c r="AS137" i="13"/>
  <c r="AR137" i="13"/>
  <c r="AQ137" i="13"/>
  <c r="AP137" i="13"/>
  <c r="AO137" i="13"/>
  <c r="AN137" i="13"/>
  <c r="AM137" i="13"/>
  <c r="AL137" i="13"/>
  <c r="AK137" i="13"/>
  <c r="AJ137" i="13"/>
  <c r="AI137" i="13"/>
  <c r="AH137" i="13"/>
  <c r="AG137" i="13"/>
  <c r="AF137" i="13"/>
  <c r="AE137" i="13"/>
  <c r="AD137" i="13"/>
  <c r="AC137" i="13"/>
  <c r="AB137" i="13"/>
  <c r="AA137" i="13"/>
  <c r="BE141" i="13"/>
  <c r="BD141" i="13"/>
  <c r="BC141" i="13"/>
  <c r="BB141" i="13"/>
  <c r="BA141" i="13"/>
  <c r="AZ141" i="13"/>
  <c r="AY141" i="13"/>
  <c r="AX141" i="13"/>
  <c r="AW141" i="13"/>
  <c r="AV141" i="13"/>
  <c r="AU141" i="13"/>
  <c r="AT141" i="13"/>
  <c r="AS141" i="13"/>
  <c r="AR141" i="13"/>
  <c r="AQ141" i="13"/>
  <c r="AP141" i="13"/>
  <c r="AO141" i="13"/>
  <c r="AN141" i="13"/>
  <c r="AM141" i="13"/>
  <c r="AL141" i="13"/>
  <c r="AK141" i="13"/>
  <c r="AJ141" i="13"/>
  <c r="AI141" i="13"/>
  <c r="AH141" i="13"/>
  <c r="AG141" i="13"/>
  <c r="AF141" i="13"/>
  <c r="AE141" i="13"/>
  <c r="AD141" i="13"/>
  <c r="AC141" i="13"/>
  <c r="AB141" i="13"/>
  <c r="AA141" i="13"/>
  <c r="K141" i="13"/>
  <c r="I141" i="13"/>
  <c r="BE140" i="13"/>
  <c r="BD140" i="13"/>
  <c r="BC140" i="13"/>
  <c r="BB140" i="13"/>
  <c r="BA140" i="13"/>
  <c r="AZ140" i="13"/>
  <c r="AY140" i="13"/>
  <c r="AX140" i="13"/>
  <c r="AW140" i="13"/>
  <c r="AV140" i="13"/>
  <c r="AU140" i="13"/>
  <c r="AT140" i="13"/>
  <c r="AS140" i="13"/>
  <c r="AR140" i="13"/>
  <c r="AQ140" i="13"/>
  <c r="AP140" i="13"/>
  <c r="AO140" i="13"/>
  <c r="AN140" i="13"/>
  <c r="AM140" i="13"/>
  <c r="AL140" i="13"/>
  <c r="AK140" i="13"/>
  <c r="AJ140" i="13"/>
  <c r="AI140" i="13"/>
  <c r="AH140" i="13"/>
  <c r="AG140" i="13"/>
  <c r="AF140" i="13"/>
  <c r="AE140" i="13"/>
  <c r="AD140" i="13"/>
  <c r="AC140" i="13"/>
  <c r="AB140" i="13"/>
  <c r="AA140" i="13"/>
  <c r="BE144" i="13"/>
  <c r="BD144" i="13"/>
  <c r="BC144" i="13"/>
  <c r="BB144" i="13"/>
  <c r="BA144" i="13"/>
  <c r="AZ144" i="13"/>
  <c r="AY144" i="13"/>
  <c r="AX144" i="13"/>
  <c r="AW144" i="13"/>
  <c r="AV144" i="13"/>
  <c r="AU144" i="13"/>
  <c r="AT144" i="13"/>
  <c r="AS144" i="13"/>
  <c r="AR144" i="13"/>
  <c r="AQ144" i="13"/>
  <c r="AP144" i="13"/>
  <c r="AO144" i="13"/>
  <c r="AN144" i="13"/>
  <c r="AM144" i="13"/>
  <c r="AL144" i="13"/>
  <c r="AK144" i="13"/>
  <c r="AJ144" i="13"/>
  <c r="AI144" i="13"/>
  <c r="AH144" i="13"/>
  <c r="AG144" i="13"/>
  <c r="AF144" i="13"/>
  <c r="AE144" i="13"/>
  <c r="AD144" i="13"/>
  <c r="AC144" i="13"/>
  <c r="AB144" i="13"/>
  <c r="AA144" i="13"/>
  <c r="K144" i="13"/>
  <c r="I144" i="13"/>
  <c r="BE143" i="13"/>
  <c r="BD143" i="13"/>
  <c r="BC143" i="13"/>
  <c r="BB143" i="13"/>
  <c r="BA143" i="13"/>
  <c r="AZ143" i="13"/>
  <c r="AY143" i="13"/>
  <c r="AX143" i="13"/>
  <c r="AW143" i="13"/>
  <c r="AV143" i="13"/>
  <c r="AU143" i="13"/>
  <c r="AT143" i="13"/>
  <c r="AS143" i="13"/>
  <c r="AR143" i="13"/>
  <c r="AQ143" i="13"/>
  <c r="AP143" i="13"/>
  <c r="AO143" i="13"/>
  <c r="AN143" i="13"/>
  <c r="AM143" i="13"/>
  <c r="AL143" i="13"/>
  <c r="AK143" i="13"/>
  <c r="AJ143" i="13"/>
  <c r="AI143" i="13"/>
  <c r="AH143" i="13"/>
  <c r="AG143" i="13"/>
  <c r="AF143" i="13"/>
  <c r="AE143" i="13"/>
  <c r="AD143" i="13"/>
  <c r="AC143" i="13"/>
  <c r="AB143" i="13"/>
  <c r="AA143" i="13"/>
  <c r="BE147" i="13"/>
  <c r="BD147" i="13"/>
  <c r="BC147" i="13"/>
  <c r="BB147" i="13"/>
  <c r="BA147" i="13"/>
  <c r="AZ147" i="13"/>
  <c r="AY147" i="13"/>
  <c r="AX147" i="13"/>
  <c r="AW147" i="13"/>
  <c r="AV147" i="13"/>
  <c r="AU147" i="13"/>
  <c r="AT147" i="13"/>
  <c r="AS147" i="13"/>
  <c r="AR147" i="13"/>
  <c r="AQ147" i="13"/>
  <c r="AP147" i="13"/>
  <c r="AO147" i="13"/>
  <c r="AN147" i="13"/>
  <c r="AM147" i="13"/>
  <c r="AL147" i="13"/>
  <c r="AK147" i="13"/>
  <c r="AJ147" i="13"/>
  <c r="AI147" i="13"/>
  <c r="AH147" i="13"/>
  <c r="AG147" i="13"/>
  <c r="AF147" i="13"/>
  <c r="AE147" i="13"/>
  <c r="AD147" i="13"/>
  <c r="AC147" i="13"/>
  <c r="AB147" i="13"/>
  <c r="AA147" i="13"/>
  <c r="K147" i="13"/>
  <c r="I147" i="13"/>
  <c r="BE146" i="13"/>
  <c r="BD146" i="13"/>
  <c r="BC146" i="13"/>
  <c r="BB146" i="13"/>
  <c r="BA146" i="13"/>
  <c r="AZ146" i="13"/>
  <c r="AY146" i="13"/>
  <c r="AX146" i="13"/>
  <c r="AW146" i="13"/>
  <c r="AV146" i="13"/>
  <c r="AU146" i="13"/>
  <c r="AT146" i="13"/>
  <c r="AS146" i="13"/>
  <c r="AR146" i="13"/>
  <c r="AQ146" i="13"/>
  <c r="AP146" i="13"/>
  <c r="AO146" i="13"/>
  <c r="AN146" i="13"/>
  <c r="AM146" i="13"/>
  <c r="AL146" i="13"/>
  <c r="AK146" i="13"/>
  <c r="AJ146" i="13"/>
  <c r="AI146" i="13"/>
  <c r="AH146" i="13"/>
  <c r="AG146" i="13"/>
  <c r="AF146" i="13"/>
  <c r="AE146" i="13"/>
  <c r="AD146" i="13"/>
  <c r="AC146" i="13"/>
  <c r="AB146" i="13"/>
  <c r="AA146" i="13"/>
  <c r="BE150" i="13"/>
  <c r="BD150" i="13"/>
  <c r="BC150" i="13"/>
  <c r="BB150" i="13"/>
  <c r="BA150" i="13"/>
  <c r="AZ150" i="13"/>
  <c r="AY150" i="13"/>
  <c r="AX150" i="13"/>
  <c r="AW150" i="13"/>
  <c r="AV150" i="13"/>
  <c r="AU150" i="13"/>
  <c r="AT150" i="13"/>
  <c r="AS150" i="13"/>
  <c r="AR150" i="13"/>
  <c r="AQ150" i="13"/>
  <c r="AP150" i="13"/>
  <c r="AO150" i="13"/>
  <c r="AN150" i="13"/>
  <c r="AM150" i="13"/>
  <c r="AL150" i="13"/>
  <c r="AK150" i="13"/>
  <c r="AJ150" i="13"/>
  <c r="AI150" i="13"/>
  <c r="AH150" i="13"/>
  <c r="AG150" i="13"/>
  <c r="AF150" i="13"/>
  <c r="AE150" i="13"/>
  <c r="AD150" i="13"/>
  <c r="AC150" i="13"/>
  <c r="AB150" i="13"/>
  <c r="AA150" i="13"/>
  <c r="K150" i="13"/>
  <c r="I150" i="13"/>
  <c r="BE149" i="13"/>
  <c r="BD149" i="13"/>
  <c r="BC149" i="13"/>
  <c r="BB149" i="13"/>
  <c r="BA149" i="13"/>
  <c r="AZ149" i="13"/>
  <c r="AY149" i="13"/>
  <c r="AX149" i="13"/>
  <c r="AW149" i="13"/>
  <c r="AV149" i="13"/>
  <c r="AU149" i="13"/>
  <c r="AT149" i="13"/>
  <c r="AS149" i="13"/>
  <c r="AR149" i="13"/>
  <c r="AQ149" i="13"/>
  <c r="AP149" i="13"/>
  <c r="AO149" i="13"/>
  <c r="AN149" i="13"/>
  <c r="AM149" i="13"/>
  <c r="AL149" i="13"/>
  <c r="AK149" i="13"/>
  <c r="AJ149" i="13"/>
  <c r="AI149" i="13"/>
  <c r="AH149" i="13"/>
  <c r="AG149" i="13"/>
  <c r="AF149" i="13"/>
  <c r="AE149" i="13"/>
  <c r="AD149" i="13"/>
  <c r="AC149" i="13"/>
  <c r="AB149" i="13"/>
  <c r="AA149" i="13"/>
  <c r="BE153" i="13"/>
  <c r="BD153" i="13"/>
  <c r="BC153" i="13"/>
  <c r="BB153" i="13"/>
  <c r="BA153" i="13"/>
  <c r="AZ153" i="13"/>
  <c r="AY153" i="13"/>
  <c r="AX153" i="13"/>
  <c r="AW153" i="13"/>
  <c r="AV153" i="13"/>
  <c r="AU153" i="13"/>
  <c r="AT153" i="13"/>
  <c r="AS153" i="13"/>
  <c r="AR153" i="13"/>
  <c r="AQ153" i="13"/>
  <c r="AP153" i="13"/>
  <c r="AO153" i="13"/>
  <c r="AN153" i="13"/>
  <c r="AM153" i="13"/>
  <c r="AL153" i="13"/>
  <c r="AK153" i="13"/>
  <c r="AJ153" i="13"/>
  <c r="AI153" i="13"/>
  <c r="AH153" i="13"/>
  <c r="AG153" i="13"/>
  <c r="AF153" i="13"/>
  <c r="AE153" i="13"/>
  <c r="AD153" i="13"/>
  <c r="AC153" i="13"/>
  <c r="AB153" i="13"/>
  <c r="AA153" i="13"/>
  <c r="K153" i="13"/>
  <c r="I153" i="13"/>
  <c r="BE152" i="13"/>
  <c r="BD152" i="13"/>
  <c r="BC152" i="13"/>
  <c r="BB152" i="13"/>
  <c r="BA152" i="13"/>
  <c r="AZ152" i="13"/>
  <c r="AY152" i="13"/>
  <c r="AX152" i="13"/>
  <c r="AW152" i="13"/>
  <c r="AV152" i="13"/>
  <c r="AU152" i="13"/>
  <c r="AT152" i="13"/>
  <c r="AS152" i="13"/>
  <c r="AR152" i="13"/>
  <c r="AQ152" i="13"/>
  <c r="AP152" i="13"/>
  <c r="AO152" i="13"/>
  <c r="AN152" i="13"/>
  <c r="AM152" i="13"/>
  <c r="AL152" i="13"/>
  <c r="AK152" i="13"/>
  <c r="AJ152" i="13"/>
  <c r="AI152" i="13"/>
  <c r="AH152" i="13"/>
  <c r="AG152" i="13"/>
  <c r="AF152" i="13"/>
  <c r="AE152" i="13"/>
  <c r="AD152" i="13"/>
  <c r="AC152" i="13"/>
  <c r="AB152" i="13"/>
  <c r="AA152" i="13"/>
  <c r="BE156" i="13"/>
  <c r="BD156" i="13"/>
  <c r="BC156" i="13"/>
  <c r="BB156" i="13"/>
  <c r="BA156" i="13"/>
  <c r="AZ156" i="13"/>
  <c r="AY156" i="13"/>
  <c r="AX156" i="13"/>
  <c r="AW156" i="13"/>
  <c r="AV156" i="13"/>
  <c r="AU156" i="13"/>
  <c r="AT156" i="13"/>
  <c r="AS156" i="13"/>
  <c r="AR156" i="13"/>
  <c r="AQ156" i="13"/>
  <c r="AP156" i="13"/>
  <c r="AO156" i="13"/>
  <c r="AN156" i="13"/>
  <c r="AM156" i="13"/>
  <c r="AL156" i="13"/>
  <c r="AK156" i="13"/>
  <c r="AJ156" i="13"/>
  <c r="AI156" i="13"/>
  <c r="AH156" i="13"/>
  <c r="AG156" i="13"/>
  <c r="AF156" i="13"/>
  <c r="AE156" i="13"/>
  <c r="AD156" i="13"/>
  <c r="AC156" i="13"/>
  <c r="AB156" i="13"/>
  <c r="AA156" i="13"/>
  <c r="K156" i="13"/>
  <c r="I156" i="13"/>
  <c r="BE155" i="13"/>
  <c r="BD155" i="13"/>
  <c r="BC155" i="13"/>
  <c r="BB155" i="13"/>
  <c r="BA155" i="13"/>
  <c r="AZ155" i="13"/>
  <c r="AY155" i="13"/>
  <c r="AX155" i="13"/>
  <c r="AW155" i="13"/>
  <c r="AV155" i="13"/>
  <c r="AU155" i="13"/>
  <c r="AT155" i="13"/>
  <c r="AS155" i="13"/>
  <c r="AR155" i="13"/>
  <c r="AQ155" i="13"/>
  <c r="AP155" i="13"/>
  <c r="AO155" i="13"/>
  <c r="AN155" i="13"/>
  <c r="AM155" i="13"/>
  <c r="AL155" i="13"/>
  <c r="AK155" i="13"/>
  <c r="AJ155" i="13"/>
  <c r="AI155" i="13"/>
  <c r="AH155" i="13"/>
  <c r="AG155" i="13"/>
  <c r="AF155" i="13"/>
  <c r="AE155" i="13"/>
  <c r="AD155" i="13"/>
  <c r="AC155" i="13"/>
  <c r="AB155" i="13"/>
  <c r="AA155" i="13"/>
  <c r="BE159" i="13"/>
  <c r="BD159" i="13"/>
  <c r="BC159" i="13"/>
  <c r="BB159" i="13"/>
  <c r="BA159" i="13"/>
  <c r="AZ159" i="13"/>
  <c r="AY159" i="13"/>
  <c r="AX159" i="13"/>
  <c r="AW159" i="13"/>
  <c r="AV159" i="13"/>
  <c r="AU159" i="13"/>
  <c r="AT159" i="13"/>
  <c r="AS159" i="13"/>
  <c r="AR159" i="13"/>
  <c r="AQ159" i="13"/>
  <c r="AP159" i="13"/>
  <c r="AO159" i="13"/>
  <c r="AN159" i="13"/>
  <c r="AM159" i="13"/>
  <c r="AL159" i="13"/>
  <c r="AK159" i="13"/>
  <c r="AJ159" i="13"/>
  <c r="AI159" i="13"/>
  <c r="AH159" i="13"/>
  <c r="AG159" i="13"/>
  <c r="AF159" i="13"/>
  <c r="AE159" i="13"/>
  <c r="AD159" i="13"/>
  <c r="AC159" i="13"/>
  <c r="AB159" i="13"/>
  <c r="AA159" i="13"/>
  <c r="K159" i="13"/>
  <c r="I159" i="13"/>
  <c r="BE158" i="13"/>
  <c r="BD158" i="13"/>
  <c r="BC158" i="13"/>
  <c r="BB158" i="13"/>
  <c r="BA158" i="13"/>
  <c r="AZ158" i="13"/>
  <c r="AY158" i="13"/>
  <c r="AX158" i="13"/>
  <c r="AW158" i="13"/>
  <c r="AV158" i="13"/>
  <c r="AU158" i="13"/>
  <c r="AT158" i="13"/>
  <c r="AS158" i="13"/>
  <c r="AR158" i="13"/>
  <c r="AQ158" i="13"/>
  <c r="AP158" i="13"/>
  <c r="AO158" i="13"/>
  <c r="AN158" i="13"/>
  <c r="AM158" i="13"/>
  <c r="AL158" i="13"/>
  <c r="AK158" i="13"/>
  <c r="AJ158" i="13"/>
  <c r="AI158" i="13"/>
  <c r="AH158" i="13"/>
  <c r="AG158" i="13"/>
  <c r="AF158" i="13"/>
  <c r="AE158" i="13"/>
  <c r="AD158" i="13"/>
  <c r="AC158" i="13"/>
  <c r="AB158" i="13"/>
  <c r="AA158" i="13"/>
  <c r="BE162" i="13"/>
  <c r="BD162" i="13"/>
  <c r="BC162" i="13"/>
  <c r="BB162" i="13"/>
  <c r="BA162" i="13"/>
  <c r="AZ162" i="13"/>
  <c r="AY162" i="13"/>
  <c r="AX162" i="13"/>
  <c r="AW162" i="13"/>
  <c r="AV162" i="13"/>
  <c r="AU162" i="13"/>
  <c r="AT162" i="13"/>
  <c r="AS162" i="13"/>
  <c r="AR162" i="13"/>
  <c r="AQ162" i="13"/>
  <c r="AP162" i="13"/>
  <c r="AO162" i="13"/>
  <c r="AN162" i="13"/>
  <c r="AM162" i="13"/>
  <c r="AL162" i="13"/>
  <c r="AK162" i="13"/>
  <c r="AJ162" i="13"/>
  <c r="AI162" i="13"/>
  <c r="AH162" i="13"/>
  <c r="AG162" i="13"/>
  <c r="AF162" i="13"/>
  <c r="AE162" i="13"/>
  <c r="AD162" i="13"/>
  <c r="AC162" i="13"/>
  <c r="AB162" i="13"/>
  <c r="AA162" i="13"/>
  <c r="K162" i="13"/>
  <c r="I162" i="13"/>
  <c r="BE161" i="13"/>
  <c r="BD161" i="13"/>
  <c r="BC161" i="13"/>
  <c r="BB161" i="13"/>
  <c r="BA161" i="13"/>
  <c r="AZ161" i="13"/>
  <c r="AY161" i="13"/>
  <c r="AX161" i="13"/>
  <c r="AW161" i="13"/>
  <c r="AV161" i="13"/>
  <c r="AU161" i="13"/>
  <c r="AT161" i="13"/>
  <c r="AS161" i="13"/>
  <c r="AR161" i="13"/>
  <c r="AQ161" i="13"/>
  <c r="AP161" i="13"/>
  <c r="AO161" i="13"/>
  <c r="AN161" i="13"/>
  <c r="AM161" i="13"/>
  <c r="AL161" i="13"/>
  <c r="AK161" i="13"/>
  <c r="AJ161" i="13"/>
  <c r="AI161" i="13"/>
  <c r="AH161" i="13"/>
  <c r="AG161" i="13"/>
  <c r="AF161" i="13"/>
  <c r="AE161" i="13"/>
  <c r="AD161" i="13"/>
  <c r="AC161" i="13"/>
  <c r="AB161" i="13"/>
  <c r="AA161" i="13"/>
  <c r="BE165" i="13"/>
  <c r="BD165" i="13"/>
  <c r="BC165" i="13"/>
  <c r="BB165" i="13"/>
  <c r="BA165" i="13"/>
  <c r="AZ165" i="13"/>
  <c r="AY165" i="13"/>
  <c r="AX165" i="13"/>
  <c r="AW165" i="13"/>
  <c r="AV165" i="13"/>
  <c r="AU165" i="13"/>
  <c r="AT165" i="13"/>
  <c r="AS165" i="13"/>
  <c r="AR165" i="13"/>
  <c r="AQ165" i="13"/>
  <c r="AP165" i="13"/>
  <c r="AO165" i="13"/>
  <c r="AN165" i="13"/>
  <c r="AM165" i="13"/>
  <c r="AL165" i="13"/>
  <c r="AK165" i="13"/>
  <c r="AJ165" i="13"/>
  <c r="AI165" i="13"/>
  <c r="AH165" i="13"/>
  <c r="AG165" i="13"/>
  <c r="AF165" i="13"/>
  <c r="AE165" i="13"/>
  <c r="AD165" i="13"/>
  <c r="AC165" i="13"/>
  <c r="AB165" i="13"/>
  <c r="AA165" i="13"/>
  <c r="K165" i="13"/>
  <c r="I165" i="13"/>
  <c r="BE164" i="13"/>
  <c r="BD164" i="13"/>
  <c r="BC164" i="13"/>
  <c r="BB164" i="13"/>
  <c r="BA164" i="13"/>
  <c r="AZ164" i="13"/>
  <c r="AY164" i="13"/>
  <c r="AX164" i="13"/>
  <c r="AW164" i="13"/>
  <c r="AV164" i="13"/>
  <c r="AU164" i="13"/>
  <c r="AT164" i="13"/>
  <c r="AS164" i="13"/>
  <c r="AR164" i="13"/>
  <c r="AQ164" i="13"/>
  <c r="AP164" i="13"/>
  <c r="AO164" i="13"/>
  <c r="AN164" i="13"/>
  <c r="AM164" i="13"/>
  <c r="AL164" i="13"/>
  <c r="AK164" i="13"/>
  <c r="AJ164" i="13"/>
  <c r="AI164" i="13"/>
  <c r="AH164" i="13"/>
  <c r="AG164" i="13"/>
  <c r="AF164" i="13"/>
  <c r="AE164" i="13"/>
  <c r="AD164" i="13"/>
  <c r="AC164" i="13"/>
  <c r="AB164" i="13"/>
  <c r="AA164" i="13"/>
  <c r="BE168" i="13"/>
  <c r="BD168" i="13"/>
  <c r="BC168" i="13"/>
  <c r="BB168" i="13"/>
  <c r="BA168" i="13"/>
  <c r="AZ168" i="13"/>
  <c r="AY168" i="13"/>
  <c r="AX168" i="13"/>
  <c r="AW168" i="13"/>
  <c r="AV168" i="13"/>
  <c r="AU168" i="13"/>
  <c r="AT168" i="13"/>
  <c r="AS168" i="13"/>
  <c r="AR168" i="13"/>
  <c r="AQ168" i="13"/>
  <c r="AP168" i="13"/>
  <c r="AO168" i="13"/>
  <c r="AN168" i="13"/>
  <c r="AM168" i="13"/>
  <c r="AL168" i="13"/>
  <c r="AK168" i="13"/>
  <c r="AJ168" i="13"/>
  <c r="AI168" i="13"/>
  <c r="AH168" i="13"/>
  <c r="AG168" i="13"/>
  <c r="AF168" i="13"/>
  <c r="AE168" i="13"/>
  <c r="AD168" i="13"/>
  <c r="AC168" i="13"/>
  <c r="AB168" i="13"/>
  <c r="AA168" i="13"/>
  <c r="K168" i="13"/>
  <c r="I168" i="13"/>
  <c r="BE167" i="13"/>
  <c r="BD167" i="13"/>
  <c r="BC167" i="13"/>
  <c r="BB167" i="13"/>
  <c r="BA167" i="13"/>
  <c r="AZ167" i="13"/>
  <c r="AY167" i="13"/>
  <c r="AX167" i="13"/>
  <c r="AW167" i="13"/>
  <c r="AV167" i="13"/>
  <c r="AU167" i="13"/>
  <c r="AT167" i="13"/>
  <c r="AS167" i="13"/>
  <c r="AR167" i="13"/>
  <c r="AQ167" i="13"/>
  <c r="AP167" i="13"/>
  <c r="AO167" i="13"/>
  <c r="AN167" i="13"/>
  <c r="AM167" i="13"/>
  <c r="AL167" i="13"/>
  <c r="AK167" i="13"/>
  <c r="AJ167" i="13"/>
  <c r="AI167" i="13"/>
  <c r="AH167" i="13"/>
  <c r="AG167" i="13"/>
  <c r="AF167" i="13"/>
  <c r="AE167" i="13"/>
  <c r="AD167" i="13"/>
  <c r="AC167" i="13"/>
  <c r="AB167" i="13"/>
  <c r="AA167" i="13"/>
  <c r="BE171" i="13"/>
  <c r="BD171" i="13"/>
  <c r="BC171" i="13"/>
  <c r="BB171" i="13"/>
  <c r="BA171" i="13"/>
  <c r="AZ171" i="13"/>
  <c r="AY171" i="13"/>
  <c r="AX171" i="13"/>
  <c r="AW171" i="13"/>
  <c r="AV171" i="13"/>
  <c r="AU171" i="13"/>
  <c r="AT171" i="13"/>
  <c r="AS171" i="13"/>
  <c r="AR171" i="13"/>
  <c r="AQ171" i="13"/>
  <c r="AP171" i="13"/>
  <c r="AO171" i="13"/>
  <c r="AN171" i="13"/>
  <c r="AM171" i="13"/>
  <c r="AL171" i="13"/>
  <c r="AK171" i="13"/>
  <c r="AJ171" i="13"/>
  <c r="AI171" i="13"/>
  <c r="AH171" i="13"/>
  <c r="AG171" i="13"/>
  <c r="AF171" i="13"/>
  <c r="AE171" i="13"/>
  <c r="AD171" i="13"/>
  <c r="AC171" i="13"/>
  <c r="AB171" i="13"/>
  <c r="AA171" i="13"/>
  <c r="K171" i="13"/>
  <c r="I171" i="13"/>
  <c r="BE170" i="13"/>
  <c r="BD170" i="13"/>
  <c r="BC170" i="13"/>
  <c r="BB170" i="13"/>
  <c r="BA170" i="13"/>
  <c r="AZ170" i="13"/>
  <c r="AY170" i="13"/>
  <c r="AX170" i="13"/>
  <c r="AW170" i="13"/>
  <c r="AV170" i="13"/>
  <c r="AU170" i="13"/>
  <c r="AT170" i="13"/>
  <c r="AS170" i="13"/>
  <c r="AR170" i="13"/>
  <c r="AQ170" i="13"/>
  <c r="AP170" i="13"/>
  <c r="AO170" i="13"/>
  <c r="AN170" i="13"/>
  <c r="AM170" i="13"/>
  <c r="AL170" i="13"/>
  <c r="AK170" i="13"/>
  <c r="AJ170" i="13"/>
  <c r="AI170" i="13"/>
  <c r="AH170" i="13"/>
  <c r="AG170" i="13"/>
  <c r="AF170" i="13"/>
  <c r="AE170" i="13"/>
  <c r="AD170" i="13"/>
  <c r="AC170" i="13"/>
  <c r="AB170" i="13"/>
  <c r="AA170" i="13"/>
  <c r="BE174" i="13"/>
  <c r="BD174" i="13"/>
  <c r="BC174" i="13"/>
  <c r="BB174" i="13"/>
  <c r="BA174" i="13"/>
  <c r="AZ174" i="13"/>
  <c r="AY174" i="13"/>
  <c r="AX174" i="13"/>
  <c r="AW174" i="13"/>
  <c r="AV174" i="13"/>
  <c r="AU174" i="13"/>
  <c r="AT174" i="13"/>
  <c r="AS174" i="13"/>
  <c r="AR174" i="13"/>
  <c r="AQ174" i="13"/>
  <c r="AP174" i="13"/>
  <c r="AO174" i="13"/>
  <c r="AN174" i="13"/>
  <c r="AM174" i="13"/>
  <c r="AL174" i="13"/>
  <c r="AK174" i="13"/>
  <c r="AJ174" i="13"/>
  <c r="AI174" i="13"/>
  <c r="AH174" i="13"/>
  <c r="AG174" i="13"/>
  <c r="AF174" i="13"/>
  <c r="AE174" i="13"/>
  <c r="AD174" i="13"/>
  <c r="AC174" i="13"/>
  <c r="AB174" i="13"/>
  <c r="AA174" i="13"/>
  <c r="K174" i="13"/>
  <c r="I174" i="13"/>
  <c r="BE173" i="13"/>
  <c r="BD173" i="13"/>
  <c r="BC173" i="13"/>
  <c r="BB173" i="13"/>
  <c r="BA173" i="13"/>
  <c r="AZ173" i="13"/>
  <c r="AY173" i="13"/>
  <c r="AX173" i="13"/>
  <c r="AW173" i="13"/>
  <c r="AV173" i="13"/>
  <c r="AU173" i="13"/>
  <c r="AT173" i="13"/>
  <c r="AS173" i="13"/>
  <c r="AR173" i="13"/>
  <c r="AQ173" i="13"/>
  <c r="AP173" i="13"/>
  <c r="AO173" i="13"/>
  <c r="AN173" i="13"/>
  <c r="AM173" i="13"/>
  <c r="AL173" i="13"/>
  <c r="AK173" i="13"/>
  <c r="AJ173" i="13"/>
  <c r="AI173" i="13"/>
  <c r="AH173" i="13"/>
  <c r="AG173" i="13"/>
  <c r="AF173" i="13"/>
  <c r="AE173" i="13"/>
  <c r="AD173" i="13"/>
  <c r="AC173" i="13"/>
  <c r="AB173" i="13"/>
  <c r="AA173" i="13"/>
  <c r="BE177" i="13"/>
  <c r="BD177" i="13"/>
  <c r="BC177" i="13"/>
  <c r="BB177" i="13"/>
  <c r="BA177" i="13"/>
  <c r="AZ177" i="13"/>
  <c r="AY177" i="13"/>
  <c r="AX177" i="13"/>
  <c r="AW177" i="13"/>
  <c r="AV177" i="13"/>
  <c r="AU177" i="13"/>
  <c r="AT177" i="13"/>
  <c r="AS177" i="13"/>
  <c r="AR177" i="13"/>
  <c r="AQ177" i="13"/>
  <c r="AP177" i="13"/>
  <c r="AO177" i="13"/>
  <c r="AN177" i="13"/>
  <c r="AM177" i="13"/>
  <c r="AL177" i="13"/>
  <c r="AK177" i="13"/>
  <c r="AJ177" i="13"/>
  <c r="AI177" i="13"/>
  <c r="AH177" i="13"/>
  <c r="AG177" i="13"/>
  <c r="AF177" i="13"/>
  <c r="AE177" i="13"/>
  <c r="AD177" i="13"/>
  <c r="AC177" i="13"/>
  <c r="AB177" i="13"/>
  <c r="AA177" i="13"/>
  <c r="K177" i="13"/>
  <c r="I177" i="13"/>
  <c r="BE176" i="13"/>
  <c r="BD176" i="13"/>
  <c r="BC176" i="13"/>
  <c r="BB176" i="13"/>
  <c r="BA176" i="13"/>
  <c r="AZ176" i="13"/>
  <c r="AY176" i="13"/>
  <c r="AX176" i="13"/>
  <c r="AW176" i="13"/>
  <c r="AV176" i="13"/>
  <c r="AU176" i="13"/>
  <c r="AT176" i="13"/>
  <c r="AS176" i="13"/>
  <c r="AR176" i="13"/>
  <c r="AQ176" i="13"/>
  <c r="AP176" i="13"/>
  <c r="AO176" i="13"/>
  <c r="AN176" i="13"/>
  <c r="AM176" i="13"/>
  <c r="AL176" i="13"/>
  <c r="AK176" i="13"/>
  <c r="AJ176" i="13"/>
  <c r="AI176" i="13"/>
  <c r="AH176" i="13"/>
  <c r="AG176" i="13"/>
  <c r="AF176" i="13"/>
  <c r="AE176" i="13"/>
  <c r="AD176" i="13"/>
  <c r="AC176" i="13"/>
  <c r="AB176" i="13"/>
  <c r="AA176" i="13"/>
  <c r="BE180" i="13"/>
  <c r="BD180" i="13"/>
  <c r="BC180" i="13"/>
  <c r="BB180" i="13"/>
  <c r="BA180" i="13"/>
  <c r="AZ180" i="13"/>
  <c r="AY180" i="13"/>
  <c r="AX180" i="13"/>
  <c r="AW180" i="13"/>
  <c r="AV180" i="13"/>
  <c r="AU180" i="13"/>
  <c r="AT180" i="13"/>
  <c r="AS180" i="13"/>
  <c r="AR180" i="13"/>
  <c r="AQ180" i="13"/>
  <c r="AP180" i="13"/>
  <c r="AO180" i="13"/>
  <c r="AN180" i="13"/>
  <c r="AM180" i="13"/>
  <c r="AL180" i="13"/>
  <c r="AK180" i="13"/>
  <c r="AJ180" i="13"/>
  <c r="AI180" i="13"/>
  <c r="AH180" i="13"/>
  <c r="AG180" i="13"/>
  <c r="AF180" i="13"/>
  <c r="AE180" i="13"/>
  <c r="AD180" i="13"/>
  <c r="AC180" i="13"/>
  <c r="AB180" i="13"/>
  <c r="AA180" i="13"/>
  <c r="K180" i="13"/>
  <c r="I180" i="13"/>
  <c r="BE179" i="13"/>
  <c r="BD179" i="13"/>
  <c r="BC179" i="13"/>
  <c r="BB179" i="13"/>
  <c r="BA179" i="13"/>
  <c r="AZ179" i="13"/>
  <c r="AY179" i="13"/>
  <c r="AX179" i="13"/>
  <c r="AW179" i="13"/>
  <c r="AV179" i="13"/>
  <c r="AU179" i="13"/>
  <c r="AT179" i="13"/>
  <c r="AS179" i="13"/>
  <c r="AR179" i="13"/>
  <c r="AQ179" i="13"/>
  <c r="AP179" i="13"/>
  <c r="AO179" i="13"/>
  <c r="AN179" i="13"/>
  <c r="AM179" i="13"/>
  <c r="AL179" i="13"/>
  <c r="AK179" i="13"/>
  <c r="AJ179" i="13"/>
  <c r="AI179" i="13"/>
  <c r="AH179" i="13"/>
  <c r="AG179" i="13"/>
  <c r="AF179" i="13"/>
  <c r="AE179" i="13"/>
  <c r="AD179" i="13"/>
  <c r="AC179" i="13"/>
  <c r="AB179" i="13"/>
  <c r="AA179" i="13"/>
  <c r="BE183" i="13"/>
  <c r="BD183" i="13"/>
  <c r="BC183" i="13"/>
  <c r="BB183" i="13"/>
  <c r="BA183" i="13"/>
  <c r="AZ183" i="13"/>
  <c r="AY183" i="13"/>
  <c r="AX183" i="13"/>
  <c r="AW183" i="13"/>
  <c r="AV183" i="13"/>
  <c r="AU183" i="13"/>
  <c r="AT183" i="13"/>
  <c r="AS183" i="13"/>
  <c r="AR183" i="13"/>
  <c r="AQ183" i="13"/>
  <c r="AP183" i="13"/>
  <c r="AO183" i="13"/>
  <c r="AN183" i="13"/>
  <c r="AM183" i="13"/>
  <c r="AL183" i="13"/>
  <c r="AK183" i="13"/>
  <c r="AJ183" i="13"/>
  <c r="AI183" i="13"/>
  <c r="AH183" i="13"/>
  <c r="AG183" i="13"/>
  <c r="AF183" i="13"/>
  <c r="AE183" i="13"/>
  <c r="AD183" i="13"/>
  <c r="AC183" i="13"/>
  <c r="AB183" i="13"/>
  <c r="AA183" i="13"/>
  <c r="K183" i="13"/>
  <c r="I183" i="13"/>
  <c r="BE182" i="13"/>
  <c r="BD182" i="13"/>
  <c r="BC182" i="13"/>
  <c r="BB182" i="13"/>
  <c r="BA182" i="13"/>
  <c r="AZ182" i="13"/>
  <c r="AY182" i="13"/>
  <c r="AX182" i="13"/>
  <c r="AW182" i="13"/>
  <c r="AV182" i="13"/>
  <c r="AU182" i="13"/>
  <c r="AT182" i="13"/>
  <c r="AS182" i="13"/>
  <c r="AR182" i="13"/>
  <c r="AQ182" i="13"/>
  <c r="AP182" i="13"/>
  <c r="AO182" i="13"/>
  <c r="AN182" i="13"/>
  <c r="AM182" i="13"/>
  <c r="AL182" i="13"/>
  <c r="AK182" i="13"/>
  <c r="AJ182" i="13"/>
  <c r="AI182" i="13"/>
  <c r="AH182" i="13"/>
  <c r="AG182" i="13"/>
  <c r="AF182" i="13"/>
  <c r="AE182" i="13"/>
  <c r="AD182" i="13"/>
  <c r="AC182" i="13"/>
  <c r="AB182" i="13"/>
  <c r="AA182" i="13"/>
  <c r="BE186" i="13"/>
  <c r="BD186" i="13"/>
  <c r="BC186" i="13"/>
  <c r="BB186" i="13"/>
  <c r="BA186" i="13"/>
  <c r="AZ186" i="13"/>
  <c r="AY186" i="13"/>
  <c r="AX186" i="13"/>
  <c r="AW186" i="13"/>
  <c r="AV186" i="13"/>
  <c r="AU186" i="13"/>
  <c r="AT186" i="13"/>
  <c r="AS186" i="13"/>
  <c r="AR186" i="13"/>
  <c r="AQ186" i="13"/>
  <c r="AP186" i="13"/>
  <c r="AO186" i="13"/>
  <c r="AN186" i="13"/>
  <c r="AM186" i="13"/>
  <c r="AL186" i="13"/>
  <c r="AK186" i="13"/>
  <c r="AJ186" i="13"/>
  <c r="AI186" i="13"/>
  <c r="AH186" i="13"/>
  <c r="AG186" i="13"/>
  <c r="AF186" i="13"/>
  <c r="AE186" i="13"/>
  <c r="AD186" i="13"/>
  <c r="AC186" i="13"/>
  <c r="AB186" i="13"/>
  <c r="AA186" i="13"/>
  <c r="K186" i="13"/>
  <c r="I186" i="13"/>
  <c r="BE185" i="13"/>
  <c r="BD185" i="13"/>
  <c r="BC185" i="13"/>
  <c r="BB185" i="13"/>
  <c r="BA185" i="13"/>
  <c r="AZ185" i="13"/>
  <c r="AY185" i="13"/>
  <c r="AX185" i="13"/>
  <c r="AW185" i="13"/>
  <c r="AV185" i="13"/>
  <c r="AU185" i="13"/>
  <c r="AT185" i="13"/>
  <c r="AS185" i="13"/>
  <c r="AR185" i="13"/>
  <c r="AQ185" i="13"/>
  <c r="AP185" i="13"/>
  <c r="AO185" i="13"/>
  <c r="AN185" i="13"/>
  <c r="AM185" i="13"/>
  <c r="AL185" i="13"/>
  <c r="AK185" i="13"/>
  <c r="AJ185" i="13"/>
  <c r="AI185" i="13"/>
  <c r="AH185" i="13"/>
  <c r="AG185" i="13"/>
  <c r="AF185" i="13"/>
  <c r="AE185" i="13"/>
  <c r="AD185" i="13"/>
  <c r="AC185" i="13"/>
  <c r="AB185" i="13"/>
  <c r="AA185" i="13"/>
  <c r="BE189" i="13"/>
  <c r="BD189" i="13"/>
  <c r="BC189" i="13"/>
  <c r="BB189" i="13"/>
  <c r="BA189" i="13"/>
  <c r="AZ189" i="13"/>
  <c r="AY189" i="13"/>
  <c r="AX189" i="13"/>
  <c r="AW189" i="13"/>
  <c r="AV189" i="13"/>
  <c r="AU189" i="13"/>
  <c r="AT189" i="13"/>
  <c r="AS189" i="13"/>
  <c r="AR189" i="13"/>
  <c r="AQ189" i="13"/>
  <c r="AP189" i="13"/>
  <c r="AO189" i="13"/>
  <c r="AN189" i="13"/>
  <c r="AM189" i="13"/>
  <c r="AL189" i="13"/>
  <c r="AK189" i="13"/>
  <c r="AJ189" i="13"/>
  <c r="AI189" i="13"/>
  <c r="AH189" i="13"/>
  <c r="AG189" i="13"/>
  <c r="AF189" i="13"/>
  <c r="AE189" i="13"/>
  <c r="AD189" i="13"/>
  <c r="AC189" i="13"/>
  <c r="AB189" i="13"/>
  <c r="AA189" i="13"/>
  <c r="K189" i="13"/>
  <c r="I189" i="13"/>
  <c r="BE188" i="13"/>
  <c r="BD188" i="13"/>
  <c r="BC188" i="13"/>
  <c r="BB188" i="13"/>
  <c r="BA188" i="13"/>
  <c r="AZ188" i="13"/>
  <c r="AY188" i="13"/>
  <c r="AX188" i="13"/>
  <c r="AW188" i="13"/>
  <c r="AV188" i="13"/>
  <c r="AU188" i="13"/>
  <c r="AT188" i="13"/>
  <c r="AS188" i="13"/>
  <c r="AR188" i="13"/>
  <c r="AQ188" i="13"/>
  <c r="AP188" i="13"/>
  <c r="AO188" i="13"/>
  <c r="AN188" i="13"/>
  <c r="AM188" i="13"/>
  <c r="AL188" i="13"/>
  <c r="AK188" i="13"/>
  <c r="AJ188" i="13"/>
  <c r="AI188" i="13"/>
  <c r="AH188" i="13"/>
  <c r="AG188" i="13"/>
  <c r="AF188" i="13"/>
  <c r="AE188" i="13"/>
  <c r="AD188" i="13"/>
  <c r="AC188" i="13"/>
  <c r="AB188" i="13"/>
  <c r="AA188" i="13"/>
  <c r="BE192" i="13"/>
  <c r="BD192" i="13"/>
  <c r="BC192" i="13"/>
  <c r="BB192" i="13"/>
  <c r="BA192" i="13"/>
  <c r="AZ192" i="13"/>
  <c r="AY192" i="13"/>
  <c r="AX192" i="13"/>
  <c r="AW192" i="13"/>
  <c r="AV192" i="13"/>
  <c r="AU192" i="13"/>
  <c r="AT192" i="13"/>
  <c r="AS192" i="13"/>
  <c r="AR192" i="13"/>
  <c r="AQ192" i="13"/>
  <c r="AP192" i="13"/>
  <c r="AO192" i="13"/>
  <c r="AN192" i="13"/>
  <c r="AM192" i="13"/>
  <c r="AL192" i="13"/>
  <c r="AK192" i="13"/>
  <c r="AJ192" i="13"/>
  <c r="AI192" i="13"/>
  <c r="AH192" i="13"/>
  <c r="AG192" i="13"/>
  <c r="AF192" i="13"/>
  <c r="AE192" i="13"/>
  <c r="AD192" i="13"/>
  <c r="AC192" i="13"/>
  <c r="AB192" i="13"/>
  <c r="AA192" i="13"/>
  <c r="K192" i="13"/>
  <c r="I192" i="13"/>
  <c r="BE191" i="13"/>
  <c r="BD191" i="13"/>
  <c r="BC191" i="13"/>
  <c r="BB191" i="13"/>
  <c r="BA191" i="13"/>
  <c r="AZ191" i="13"/>
  <c r="AY191" i="13"/>
  <c r="AX191" i="13"/>
  <c r="AW191" i="13"/>
  <c r="AV191" i="13"/>
  <c r="AU191" i="13"/>
  <c r="AT191" i="13"/>
  <c r="AS191" i="13"/>
  <c r="AR191" i="13"/>
  <c r="AQ191" i="13"/>
  <c r="AP191" i="13"/>
  <c r="AO191" i="13"/>
  <c r="AN191" i="13"/>
  <c r="AM191" i="13"/>
  <c r="AL191" i="13"/>
  <c r="AK191" i="13"/>
  <c r="AJ191" i="13"/>
  <c r="AI191" i="13"/>
  <c r="AH191" i="13"/>
  <c r="AG191" i="13"/>
  <c r="AF191" i="13"/>
  <c r="AE191" i="13"/>
  <c r="AD191" i="13"/>
  <c r="AC191" i="13"/>
  <c r="AB191" i="13"/>
  <c r="AA191" i="13"/>
  <c r="BE195" i="13"/>
  <c r="BD195" i="13"/>
  <c r="BC195" i="13"/>
  <c r="BB195" i="13"/>
  <c r="BA195" i="13"/>
  <c r="AZ195" i="13"/>
  <c r="AY195" i="13"/>
  <c r="AX195" i="13"/>
  <c r="AW195" i="13"/>
  <c r="AV195" i="13"/>
  <c r="AU195" i="13"/>
  <c r="AT195" i="13"/>
  <c r="AS195" i="13"/>
  <c r="AR195" i="13"/>
  <c r="AQ195" i="13"/>
  <c r="AP195" i="13"/>
  <c r="AO195" i="13"/>
  <c r="AN195" i="13"/>
  <c r="AM195" i="13"/>
  <c r="AL195" i="13"/>
  <c r="AK195" i="13"/>
  <c r="AJ195" i="13"/>
  <c r="AI195" i="13"/>
  <c r="AH195" i="13"/>
  <c r="AG195" i="13"/>
  <c r="AF195" i="13"/>
  <c r="AE195" i="13"/>
  <c r="AD195" i="13"/>
  <c r="AC195" i="13"/>
  <c r="AB195" i="13"/>
  <c r="AA195" i="13"/>
  <c r="K195" i="13"/>
  <c r="I195" i="13"/>
  <c r="BE194" i="13"/>
  <c r="BD194" i="13"/>
  <c r="BC194" i="13"/>
  <c r="BB194" i="13"/>
  <c r="BA194" i="13"/>
  <c r="AZ194" i="13"/>
  <c r="AY194" i="13"/>
  <c r="AX194" i="13"/>
  <c r="AW194" i="13"/>
  <c r="AV194" i="13"/>
  <c r="AU194" i="13"/>
  <c r="AT194" i="13"/>
  <c r="AS194" i="13"/>
  <c r="AR194" i="13"/>
  <c r="AQ194" i="13"/>
  <c r="AP194" i="13"/>
  <c r="AO194" i="13"/>
  <c r="AN194" i="13"/>
  <c r="AM194" i="13"/>
  <c r="AL194" i="13"/>
  <c r="AK194" i="13"/>
  <c r="AJ194" i="13"/>
  <c r="AI194" i="13"/>
  <c r="AH194" i="13"/>
  <c r="AG194" i="13"/>
  <c r="AF194" i="13"/>
  <c r="AE194" i="13"/>
  <c r="AD194" i="13"/>
  <c r="AC194" i="13"/>
  <c r="AB194" i="13"/>
  <c r="AA194" i="13"/>
  <c r="BF59" i="13" l="1"/>
  <c r="BF57" i="13"/>
  <c r="BF62" i="13"/>
  <c r="BF60" i="13"/>
  <c r="BF65" i="13"/>
  <c r="BF63" i="13"/>
  <c r="BF68" i="13"/>
  <c r="BF66" i="13"/>
  <c r="BF71" i="13"/>
  <c r="BF69" i="13"/>
  <c r="BF74" i="13"/>
  <c r="BF72" i="13"/>
  <c r="BF77" i="13"/>
  <c r="BF75" i="13"/>
  <c r="BF80" i="13"/>
  <c r="BF78" i="13"/>
  <c r="BF83" i="13"/>
  <c r="BF81" i="13"/>
  <c r="BF86" i="13"/>
  <c r="BF84" i="13"/>
  <c r="BF89" i="13"/>
  <c r="BF87" i="13"/>
  <c r="BF92" i="13"/>
  <c r="BF90" i="13"/>
  <c r="BF95" i="13"/>
  <c r="BF93" i="13"/>
  <c r="BF98" i="13"/>
  <c r="BF96" i="13"/>
  <c r="BF101" i="13"/>
  <c r="BF99" i="13"/>
  <c r="BF104" i="13"/>
  <c r="BF102" i="13"/>
  <c r="BF107" i="13"/>
  <c r="BF105" i="13"/>
  <c r="BF110" i="13"/>
  <c r="BF108" i="13"/>
  <c r="BF113" i="13"/>
  <c r="BF111" i="13"/>
  <c r="BF116" i="13"/>
  <c r="BF114" i="13"/>
  <c r="BF119" i="13"/>
  <c r="BF117" i="13"/>
  <c r="BF122" i="13"/>
  <c r="BF120" i="13"/>
  <c r="BF125" i="13"/>
  <c r="BF123" i="13"/>
  <c r="BF128" i="13"/>
  <c r="BF126" i="13"/>
  <c r="BF131" i="13"/>
  <c r="BF129" i="13"/>
  <c r="BF134" i="13"/>
  <c r="BF132" i="13"/>
  <c r="BF137" i="13"/>
  <c r="BF135" i="13"/>
  <c r="BF140" i="13"/>
  <c r="BF138" i="13"/>
  <c r="BF143" i="13"/>
  <c r="BF141" i="13"/>
  <c r="BF146" i="13"/>
  <c r="BF144" i="13"/>
  <c r="BF149" i="13"/>
  <c r="BF147" i="13"/>
  <c r="BF152" i="13"/>
  <c r="BF150" i="13"/>
  <c r="BF155" i="13"/>
  <c r="BF153" i="13"/>
  <c r="BF158" i="13"/>
  <c r="BF156" i="13"/>
  <c r="BF161" i="13"/>
  <c r="BF159" i="13"/>
  <c r="BF164" i="13"/>
  <c r="BF162" i="13"/>
  <c r="BF167" i="13"/>
  <c r="BF165" i="13"/>
  <c r="BF170" i="13"/>
  <c r="BF168" i="13"/>
  <c r="BF173" i="13"/>
  <c r="BF171" i="13"/>
  <c r="BF176" i="13"/>
  <c r="BF174" i="13"/>
  <c r="BF179" i="13"/>
  <c r="BF177" i="13"/>
  <c r="BF182" i="13"/>
  <c r="BF180" i="13"/>
  <c r="BF185" i="13"/>
  <c r="BF183" i="13"/>
  <c r="BF188" i="13"/>
  <c r="BF186" i="13"/>
  <c r="BF191" i="13"/>
  <c r="BF189" i="13"/>
  <c r="BF194" i="13"/>
  <c r="BF192" i="13"/>
  <c r="BF195" i="13"/>
  <c r="B200" i="13"/>
  <c r="B203" i="13" s="1"/>
  <c r="B206" i="13" s="1"/>
  <c r="BE198" i="13"/>
  <c r="BD198" i="13"/>
  <c r="BC198" i="13"/>
  <c r="BB198" i="13"/>
  <c r="BA198" i="13"/>
  <c r="AZ198" i="13"/>
  <c r="AY198" i="13"/>
  <c r="AX198" i="13"/>
  <c r="AW198" i="13"/>
  <c r="AV198" i="13"/>
  <c r="AU198" i="13"/>
  <c r="AT198" i="13"/>
  <c r="AS198" i="13"/>
  <c r="AR198" i="13"/>
  <c r="AQ198" i="13"/>
  <c r="AP198" i="13"/>
  <c r="AO198" i="13"/>
  <c r="AN198" i="13"/>
  <c r="AM198" i="13"/>
  <c r="AL198" i="13"/>
  <c r="AK198" i="13"/>
  <c r="AJ198" i="13"/>
  <c r="AI198" i="13"/>
  <c r="AH198" i="13"/>
  <c r="AG198" i="13"/>
  <c r="AF198" i="13"/>
  <c r="AE198" i="13"/>
  <c r="AD198" i="13"/>
  <c r="AC198" i="13"/>
  <c r="AB198" i="13"/>
  <c r="AA198" i="13"/>
  <c r="K198" i="13"/>
  <c r="I198" i="13"/>
  <c r="BE197" i="13"/>
  <c r="BD197" i="13"/>
  <c r="BC197" i="13"/>
  <c r="BB197" i="13"/>
  <c r="BA197" i="13"/>
  <c r="AZ197" i="13"/>
  <c r="AY197" i="13"/>
  <c r="AX197" i="13"/>
  <c r="AW197" i="13"/>
  <c r="AV197" i="13"/>
  <c r="AU197" i="13"/>
  <c r="AT197" i="13"/>
  <c r="AS197" i="13"/>
  <c r="AR197" i="13"/>
  <c r="AQ197" i="13"/>
  <c r="AP197" i="13"/>
  <c r="AO197" i="13"/>
  <c r="AN197" i="13"/>
  <c r="AM197" i="13"/>
  <c r="AL197" i="13"/>
  <c r="AK197" i="13"/>
  <c r="AJ197" i="13"/>
  <c r="AI197" i="13"/>
  <c r="AH197" i="13"/>
  <c r="AG197" i="13"/>
  <c r="AF197" i="13"/>
  <c r="AE197" i="13"/>
  <c r="AD197" i="13"/>
  <c r="AC197" i="13"/>
  <c r="AB197" i="13"/>
  <c r="AA197" i="13"/>
  <c r="BF197" i="13" s="1"/>
  <c r="BE201" i="13"/>
  <c r="BD201" i="13"/>
  <c r="BC201" i="13"/>
  <c r="BB201" i="13"/>
  <c r="BA201" i="13"/>
  <c r="AZ201" i="13"/>
  <c r="AY201" i="13"/>
  <c r="AX201" i="13"/>
  <c r="AW201" i="13"/>
  <c r="AV201" i="13"/>
  <c r="AU201" i="13"/>
  <c r="AT201" i="13"/>
  <c r="AS201" i="13"/>
  <c r="AR201" i="13"/>
  <c r="AQ201" i="13"/>
  <c r="AP201" i="13"/>
  <c r="AO201" i="13"/>
  <c r="AN201" i="13"/>
  <c r="AM201" i="13"/>
  <c r="AL201" i="13"/>
  <c r="AK201" i="13"/>
  <c r="AJ201" i="13"/>
  <c r="AI201" i="13"/>
  <c r="AH201" i="13"/>
  <c r="AG201" i="13"/>
  <c r="AF201" i="13"/>
  <c r="AE201" i="13"/>
  <c r="AD201" i="13"/>
  <c r="AC201" i="13"/>
  <c r="AB201" i="13"/>
  <c r="AA201" i="13"/>
  <c r="K201" i="13"/>
  <c r="I201" i="13"/>
  <c r="BE200" i="13"/>
  <c r="BD200" i="13"/>
  <c r="BC200" i="13"/>
  <c r="BB200" i="13"/>
  <c r="BA200" i="13"/>
  <c r="AZ200" i="13"/>
  <c r="AY200" i="13"/>
  <c r="AX200" i="13"/>
  <c r="AW200" i="13"/>
  <c r="AV200" i="13"/>
  <c r="AU200" i="13"/>
  <c r="AT200" i="13"/>
  <c r="AS200" i="13"/>
  <c r="AR200" i="13"/>
  <c r="AQ200" i="13"/>
  <c r="AP200" i="13"/>
  <c r="AO200" i="13"/>
  <c r="AN200" i="13"/>
  <c r="AM200" i="13"/>
  <c r="AL200" i="13"/>
  <c r="AK200" i="13"/>
  <c r="AJ200" i="13"/>
  <c r="AI200" i="13"/>
  <c r="AH200" i="13"/>
  <c r="AG200" i="13"/>
  <c r="AF200" i="13"/>
  <c r="AE200" i="13"/>
  <c r="AD200" i="13"/>
  <c r="AC200" i="13"/>
  <c r="AB200" i="13"/>
  <c r="AA200" i="13"/>
  <c r="B56" i="10"/>
  <c r="B53" i="10"/>
  <c r="BE54" i="10"/>
  <c r="BD54" i="10"/>
  <c r="BC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BF54" i="10" s="1"/>
  <c r="K54" i="10"/>
  <c r="I54" i="10"/>
  <c r="BE53" i="10"/>
  <c r="BD53" i="10"/>
  <c r="BC53" i="10"/>
  <c r="BB53" i="10"/>
  <c r="BA53" i="10"/>
  <c r="AZ53" i="10"/>
  <c r="AY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BF53" i="10" s="1"/>
  <c r="B59" i="10"/>
  <c r="BE57" i="10"/>
  <c r="BD57" i="10"/>
  <c r="BC57" i="10"/>
  <c r="BB57" i="10"/>
  <c r="BA57" i="10"/>
  <c r="AZ57" i="10"/>
  <c r="AW57" i="10"/>
  <c r="AT57" i="10"/>
  <c r="AS57" i="10"/>
  <c r="AR57" i="10"/>
  <c r="AQ57" i="10"/>
  <c r="AN57" i="10"/>
  <c r="AL57" i="10"/>
  <c r="AK57" i="10"/>
  <c r="AJ57" i="10"/>
  <c r="AG57" i="10"/>
  <c r="AD57" i="10"/>
  <c r="AC57" i="10"/>
  <c r="AB57" i="10"/>
  <c r="K57" i="10"/>
  <c r="I57" i="10"/>
  <c r="BE56" i="10"/>
  <c r="BD56" i="10"/>
  <c r="BC56" i="10"/>
  <c r="BB56" i="10"/>
  <c r="BA56" i="10"/>
  <c r="AZ56" i="10"/>
  <c r="AW56" i="10"/>
  <c r="AT56" i="10"/>
  <c r="AS56" i="10"/>
  <c r="AR56" i="10"/>
  <c r="AQ56" i="10"/>
  <c r="AN56" i="10"/>
  <c r="AL56" i="10"/>
  <c r="AK56" i="10"/>
  <c r="AJ56" i="10"/>
  <c r="AG56" i="10"/>
  <c r="AD56" i="10"/>
  <c r="AC56" i="10"/>
  <c r="AB56" i="10"/>
  <c r="BE204" i="13"/>
  <c r="BD204" i="13"/>
  <c r="BC204" i="13"/>
  <c r="BB204" i="13"/>
  <c r="BA204" i="13"/>
  <c r="AZ204" i="13"/>
  <c r="AY204" i="13"/>
  <c r="AX204" i="13"/>
  <c r="AW204" i="13"/>
  <c r="AV204" i="13"/>
  <c r="AU204" i="13"/>
  <c r="AT204" i="13"/>
  <c r="AS204" i="13"/>
  <c r="AR204" i="13"/>
  <c r="AQ204" i="13"/>
  <c r="AP204" i="13"/>
  <c r="AO204" i="13"/>
  <c r="AN204" i="13"/>
  <c r="AM204" i="13"/>
  <c r="AL204" i="13"/>
  <c r="AK204" i="13"/>
  <c r="AJ204" i="13"/>
  <c r="AI204" i="13"/>
  <c r="AH204" i="13"/>
  <c r="AG204" i="13"/>
  <c r="AF204" i="13"/>
  <c r="AE204" i="13"/>
  <c r="AD204" i="13"/>
  <c r="AC204" i="13"/>
  <c r="AB204" i="13"/>
  <c r="AA204" i="13"/>
  <c r="K204" i="13"/>
  <c r="I204" i="13"/>
  <c r="BE203" i="13"/>
  <c r="BD203" i="13"/>
  <c r="BC203" i="13"/>
  <c r="BB203" i="13"/>
  <c r="BA203" i="13"/>
  <c r="AZ203" i="13"/>
  <c r="AY203" i="13"/>
  <c r="AX203" i="13"/>
  <c r="AW203" i="13"/>
  <c r="AV203" i="13"/>
  <c r="AU203" i="13"/>
  <c r="AT203" i="13"/>
  <c r="AS203" i="13"/>
  <c r="AR203" i="13"/>
  <c r="AQ203" i="13"/>
  <c r="AP203" i="13"/>
  <c r="AO203" i="13"/>
  <c r="AN203" i="13"/>
  <c r="AM203" i="13"/>
  <c r="AL203" i="13"/>
  <c r="AK203" i="13"/>
  <c r="AJ203" i="13"/>
  <c r="AI203" i="13"/>
  <c r="AH203" i="13"/>
  <c r="AG203" i="13"/>
  <c r="AF203" i="13"/>
  <c r="AE203" i="13"/>
  <c r="AD203" i="13"/>
  <c r="AC203" i="13"/>
  <c r="AB203" i="13"/>
  <c r="AA203" i="13"/>
  <c r="BF200" i="13" l="1"/>
  <c r="BF198" i="13"/>
  <c r="BF204" i="13"/>
  <c r="BF201" i="13"/>
  <c r="BF203" i="13"/>
  <c r="U8" i="15"/>
  <c r="U9" i="15"/>
  <c r="U10" i="15"/>
  <c r="U12" i="15"/>
  <c r="U13" i="15"/>
  <c r="U14" i="15"/>
  <c r="U17" i="15"/>
  <c r="U18" i="15"/>
  <c r="U19" i="15"/>
  <c r="U20" i="15"/>
  <c r="U21" i="15"/>
  <c r="AQ262" i="13" l="1"/>
  <c r="AA262" i="13"/>
  <c r="AQ118" i="10"/>
  <c r="AA118" i="10"/>
  <c r="AN118" i="10" l="1"/>
  <c r="AL118" i="10"/>
  <c r="X118" i="10"/>
  <c r="V118" i="10"/>
  <c r="AN262" i="13"/>
  <c r="AL262" i="13"/>
  <c r="X262" i="13"/>
  <c r="V262" i="13"/>
  <c r="BF14" i="13" l="1"/>
  <c r="BF14" i="10"/>
  <c r="AJ267" i="13" l="1"/>
  <c r="T267" i="13"/>
  <c r="AJ266" i="13"/>
  <c r="AE266" i="13"/>
  <c r="T266" i="13"/>
  <c r="O266" i="13"/>
  <c r="AJ123" i="10"/>
  <c r="AJ122" i="10"/>
  <c r="AE122" i="10"/>
  <c r="T123" i="10"/>
  <c r="T122" i="10"/>
  <c r="O122" i="10"/>
  <c r="AW39" i="10" l="1"/>
  <c r="AV39" i="10"/>
  <c r="AW38" i="10"/>
  <c r="AV38" i="10"/>
  <c r="AP39" i="10"/>
  <c r="AO39" i="10"/>
  <c r="AP38" i="10"/>
  <c r="AO38" i="10"/>
  <c r="AI39" i="10"/>
  <c r="AH39" i="10"/>
  <c r="AI38" i="10"/>
  <c r="AH38" i="10"/>
  <c r="BE108" i="10" l="1"/>
  <c r="BD108" i="10"/>
  <c r="BC108" i="10"/>
  <c r="BB108" i="10"/>
  <c r="BA108" i="10"/>
  <c r="AZ108" i="10"/>
  <c r="AY108" i="10"/>
  <c r="AX108" i="10"/>
  <c r="AW108" i="10"/>
  <c r="AV108" i="10"/>
  <c r="AU108" i="10"/>
  <c r="AT108" i="10"/>
  <c r="AS108" i="10"/>
  <c r="AR108" i="10"/>
  <c r="AQ108" i="10"/>
  <c r="AP108" i="10"/>
  <c r="AO108" i="10"/>
  <c r="AN108" i="10"/>
  <c r="AM108" i="10"/>
  <c r="AL108" i="10"/>
  <c r="AK108" i="10"/>
  <c r="AJ108" i="10"/>
  <c r="AI108" i="10"/>
  <c r="AH108" i="10"/>
  <c r="AG108" i="10"/>
  <c r="AF108" i="10"/>
  <c r="AE108" i="10"/>
  <c r="AD108" i="10"/>
  <c r="AC108" i="10"/>
  <c r="AB108" i="10"/>
  <c r="AA108"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BE105" i="10"/>
  <c r="BD105" i="10"/>
  <c r="BC105" i="10"/>
  <c r="BB105" i="10"/>
  <c r="BA105" i="10"/>
  <c r="AZ105" i="10"/>
  <c r="AY105" i="10"/>
  <c r="AX105" i="10"/>
  <c r="AW105" i="10"/>
  <c r="AV105" i="10"/>
  <c r="AU105" i="10"/>
  <c r="AT105" i="10"/>
  <c r="AS105" i="10"/>
  <c r="AR105" i="10"/>
  <c r="AQ105" i="10"/>
  <c r="AP105" i="10"/>
  <c r="AO105" i="10"/>
  <c r="AN105" i="10"/>
  <c r="AM105" i="10"/>
  <c r="AL105" i="10"/>
  <c r="AK105" i="10"/>
  <c r="AJ105" i="10"/>
  <c r="AI105" i="10"/>
  <c r="AH105" i="10"/>
  <c r="AG105" i="10"/>
  <c r="AF105" i="10"/>
  <c r="AE105" i="10"/>
  <c r="AD105" i="10"/>
  <c r="AC105" i="10"/>
  <c r="AB105" i="10"/>
  <c r="AA105" i="10"/>
  <c r="BE104" i="10"/>
  <c r="BD104" i="10"/>
  <c r="BC104" i="10"/>
  <c r="BB104" i="10"/>
  <c r="BA104" i="10"/>
  <c r="AZ104" i="10"/>
  <c r="AY104" i="10"/>
  <c r="AX104" i="10"/>
  <c r="AW104" i="10"/>
  <c r="AV104" i="10"/>
  <c r="AU104" i="10"/>
  <c r="AT104" i="10"/>
  <c r="AS104" i="10"/>
  <c r="AR104" i="10"/>
  <c r="AQ104" i="10"/>
  <c r="AP104" i="10"/>
  <c r="AO104" i="10"/>
  <c r="AN104" i="10"/>
  <c r="AM104" i="10"/>
  <c r="AL104" i="10"/>
  <c r="AK104" i="10"/>
  <c r="AJ104" i="10"/>
  <c r="AI104" i="10"/>
  <c r="AH104" i="10"/>
  <c r="AG104" i="10"/>
  <c r="AF104" i="10"/>
  <c r="AE104" i="10"/>
  <c r="AD104" i="10"/>
  <c r="AC104" i="10"/>
  <c r="AB104" i="10"/>
  <c r="AA104" i="10"/>
  <c r="BE102" i="10"/>
  <c r="BD102" i="10"/>
  <c r="BC102" i="10"/>
  <c r="BB102" i="10"/>
  <c r="BA102" i="10"/>
  <c r="AZ102" i="10"/>
  <c r="AY102" i="10"/>
  <c r="AX102" i="10"/>
  <c r="AW102" i="10"/>
  <c r="AV102" i="10"/>
  <c r="AU102" i="10"/>
  <c r="AT102" i="10"/>
  <c r="AS102" i="10"/>
  <c r="AR102" i="10"/>
  <c r="AQ102" i="10"/>
  <c r="AP102" i="10"/>
  <c r="AO102" i="10"/>
  <c r="AN102" i="10"/>
  <c r="AM102" i="10"/>
  <c r="AL102" i="10"/>
  <c r="AK102" i="10"/>
  <c r="AJ102" i="10"/>
  <c r="AI102" i="10"/>
  <c r="AH102" i="10"/>
  <c r="AG102" i="10"/>
  <c r="AF102" i="10"/>
  <c r="AE102" i="10"/>
  <c r="AD102" i="10"/>
  <c r="AC102" i="10"/>
  <c r="AB102" i="10"/>
  <c r="AA102" i="10"/>
  <c r="BE101" i="10"/>
  <c r="BD101" i="10"/>
  <c r="BC101" i="10"/>
  <c r="BB101" i="10"/>
  <c r="BA101" i="10"/>
  <c r="AZ101" i="10"/>
  <c r="AY101" i="10"/>
  <c r="AX101" i="10"/>
  <c r="AW101" i="10"/>
  <c r="AV101" i="10"/>
  <c r="AU101" i="10"/>
  <c r="AT101" i="10"/>
  <c r="AS101" i="10"/>
  <c r="AR101" i="10"/>
  <c r="AQ101" i="10"/>
  <c r="AP101" i="10"/>
  <c r="AO101" i="10"/>
  <c r="AN101" i="10"/>
  <c r="AM101" i="10"/>
  <c r="AL101" i="10"/>
  <c r="AK101" i="10"/>
  <c r="AJ101" i="10"/>
  <c r="AI101" i="10"/>
  <c r="AH101" i="10"/>
  <c r="AG101" i="10"/>
  <c r="AF101" i="10"/>
  <c r="AE101" i="10"/>
  <c r="AD101" i="10"/>
  <c r="AC101" i="10"/>
  <c r="AB101" i="10"/>
  <c r="AA101" i="10"/>
  <c r="BE99" i="10"/>
  <c r="BD99" i="10"/>
  <c r="BC99" i="10"/>
  <c r="BB99" i="10"/>
  <c r="BA99" i="10"/>
  <c r="AZ99" i="10"/>
  <c r="AY99" i="10"/>
  <c r="AX99" i="10"/>
  <c r="AW99" i="10"/>
  <c r="AV99" i="10"/>
  <c r="AU99" i="10"/>
  <c r="AT99" i="10"/>
  <c r="AS99" i="10"/>
  <c r="AR99" i="10"/>
  <c r="AQ99" i="10"/>
  <c r="AP99" i="10"/>
  <c r="AO99" i="10"/>
  <c r="AN99" i="10"/>
  <c r="AM99" i="10"/>
  <c r="AL99" i="10"/>
  <c r="AK99" i="10"/>
  <c r="AJ99" i="10"/>
  <c r="AI99" i="10"/>
  <c r="AH99" i="10"/>
  <c r="AG99" i="10"/>
  <c r="AF99" i="10"/>
  <c r="AE99" i="10"/>
  <c r="AD99" i="10"/>
  <c r="AC99" i="10"/>
  <c r="AB99" i="10"/>
  <c r="AA99" i="10"/>
  <c r="BE98" i="10"/>
  <c r="BD98" i="10"/>
  <c r="BC98" i="10"/>
  <c r="BB98" i="10"/>
  <c r="BA98" i="10"/>
  <c r="AZ98" i="10"/>
  <c r="AY98" i="10"/>
  <c r="AX98" i="10"/>
  <c r="AW98" i="10"/>
  <c r="AV98" i="10"/>
  <c r="AU98" i="10"/>
  <c r="AT98" i="10"/>
  <c r="AS98" i="10"/>
  <c r="AR98" i="10"/>
  <c r="AQ98" i="10"/>
  <c r="AP98" i="10"/>
  <c r="AO98" i="10"/>
  <c r="AN98" i="10"/>
  <c r="AM98" i="10"/>
  <c r="AL98" i="10"/>
  <c r="AK98" i="10"/>
  <c r="AJ98" i="10"/>
  <c r="AI98" i="10"/>
  <c r="AH98" i="10"/>
  <c r="AG98" i="10"/>
  <c r="AF98" i="10"/>
  <c r="AE98" i="10"/>
  <c r="AD98" i="10"/>
  <c r="AC98" i="10"/>
  <c r="AB98" i="10"/>
  <c r="AA98" i="10"/>
  <c r="BE96" i="10"/>
  <c r="BD96" i="10"/>
  <c r="BC96" i="10"/>
  <c r="BB96" i="10"/>
  <c r="BA96" i="10"/>
  <c r="AZ96" i="10"/>
  <c r="AY96" i="10"/>
  <c r="AX96" i="10"/>
  <c r="AW96" i="10"/>
  <c r="AV96" i="10"/>
  <c r="AU96" i="10"/>
  <c r="AT96" i="10"/>
  <c r="AS96" i="10"/>
  <c r="AR96" i="10"/>
  <c r="AQ96" i="10"/>
  <c r="AP96" i="10"/>
  <c r="AO96" i="10"/>
  <c r="AN96" i="10"/>
  <c r="AM96" i="10"/>
  <c r="AL96" i="10"/>
  <c r="AK96" i="10"/>
  <c r="AJ96" i="10"/>
  <c r="AI96" i="10"/>
  <c r="AH96" i="10"/>
  <c r="AG96" i="10"/>
  <c r="AF96" i="10"/>
  <c r="AE96" i="10"/>
  <c r="AD96" i="10"/>
  <c r="AC96" i="10"/>
  <c r="AB96" i="10"/>
  <c r="AA96" i="10"/>
  <c r="BE95" i="10"/>
  <c r="BD95" i="10"/>
  <c r="BC95" i="10"/>
  <c r="BB95" i="10"/>
  <c r="BA95" i="10"/>
  <c r="AZ95" i="10"/>
  <c r="AY95" i="10"/>
  <c r="AX95" i="10"/>
  <c r="AW95" i="10"/>
  <c r="AV95" i="10"/>
  <c r="AU95" i="10"/>
  <c r="AT95" i="10"/>
  <c r="AS95" i="10"/>
  <c r="AR95" i="10"/>
  <c r="AQ95" i="10"/>
  <c r="AP95" i="10"/>
  <c r="AO95" i="10"/>
  <c r="AN95" i="10"/>
  <c r="AM95" i="10"/>
  <c r="AL95" i="10"/>
  <c r="AK95" i="10"/>
  <c r="AJ95" i="10"/>
  <c r="AI95" i="10"/>
  <c r="AH95" i="10"/>
  <c r="AG95" i="10"/>
  <c r="AF95" i="10"/>
  <c r="AE95" i="10"/>
  <c r="AD95" i="10"/>
  <c r="AC95" i="10"/>
  <c r="AB95" i="10"/>
  <c r="AA95" i="10"/>
  <c r="BE93" i="10"/>
  <c r="BD93" i="10"/>
  <c r="BC93" i="10"/>
  <c r="BB93" i="10"/>
  <c r="BA93" i="10"/>
  <c r="AZ93" i="10"/>
  <c r="AY93" i="10"/>
  <c r="AX93" i="10"/>
  <c r="AW93" i="10"/>
  <c r="AV93" i="10"/>
  <c r="AU93" i="10"/>
  <c r="AT93" i="10"/>
  <c r="AS93" i="10"/>
  <c r="AR93" i="10"/>
  <c r="AQ93" i="10"/>
  <c r="AP93" i="10"/>
  <c r="AO93" i="10"/>
  <c r="AN93" i="10"/>
  <c r="AM93" i="10"/>
  <c r="AL93" i="10"/>
  <c r="AK93" i="10"/>
  <c r="AJ93" i="10"/>
  <c r="AI93" i="10"/>
  <c r="AH93" i="10"/>
  <c r="AG93" i="10"/>
  <c r="AF93" i="10"/>
  <c r="AE93" i="10"/>
  <c r="AD93" i="10"/>
  <c r="AC93" i="10"/>
  <c r="AB93" i="10"/>
  <c r="AA93" i="10"/>
  <c r="BE92" i="10"/>
  <c r="BD92" i="10"/>
  <c r="BC92" i="10"/>
  <c r="BB92" i="10"/>
  <c r="BA92" i="10"/>
  <c r="AZ92" i="10"/>
  <c r="AY92" i="10"/>
  <c r="AX92" i="10"/>
  <c r="AW92" i="10"/>
  <c r="AV92" i="10"/>
  <c r="AU92" i="10"/>
  <c r="AT92" i="10"/>
  <c r="AS92" i="10"/>
  <c r="AR92" i="10"/>
  <c r="AQ92" i="10"/>
  <c r="AP92" i="10"/>
  <c r="AO92" i="10"/>
  <c r="AN92" i="10"/>
  <c r="AM92" i="10"/>
  <c r="AL92" i="10"/>
  <c r="AK92" i="10"/>
  <c r="AJ92" i="10"/>
  <c r="AI92" i="10"/>
  <c r="AH92" i="10"/>
  <c r="AG92" i="10"/>
  <c r="AF92" i="10"/>
  <c r="AE92" i="10"/>
  <c r="AD92" i="10"/>
  <c r="AC92" i="10"/>
  <c r="AB92" i="10"/>
  <c r="AA92" i="10"/>
  <c r="BE90" i="10"/>
  <c r="BD90" i="10"/>
  <c r="BC90" i="10"/>
  <c r="BB90" i="10"/>
  <c r="BA90" i="10"/>
  <c r="AZ90" i="10"/>
  <c r="AY90" i="10"/>
  <c r="AX90" i="10"/>
  <c r="AW90" i="10"/>
  <c r="AV90" i="10"/>
  <c r="AU90" i="10"/>
  <c r="AT90" i="10"/>
  <c r="AS90" i="10"/>
  <c r="AR90" i="10"/>
  <c r="AQ90" i="10"/>
  <c r="AP90" i="10"/>
  <c r="AO90" i="10"/>
  <c r="AN90" i="10"/>
  <c r="AM90" i="10"/>
  <c r="AL90" i="10"/>
  <c r="AK90" i="10"/>
  <c r="AJ90" i="10"/>
  <c r="AI90" i="10"/>
  <c r="AH90" i="10"/>
  <c r="AG90" i="10"/>
  <c r="AF90" i="10"/>
  <c r="AE90" i="10"/>
  <c r="AD90" i="10"/>
  <c r="AC90" i="10"/>
  <c r="AB90" i="10"/>
  <c r="AA90" i="10"/>
  <c r="BE89" i="10"/>
  <c r="BD89" i="10"/>
  <c r="BC89" i="10"/>
  <c r="BB89" i="10"/>
  <c r="BA89" i="10"/>
  <c r="AZ89" i="10"/>
  <c r="AY89" i="10"/>
  <c r="AX89" i="10"/>
  <c r="AW89" i="10"/>
  <c r="AV89" i="10"/>
  <c r="AU89" i="10"/>
  <c r="AT89" i="10"/>
  <c r="AS89" i="10"/>
  <c r="AR89" i="10"/>
  <c r="AQ89" i="10"/>
  <c r="AP89" i="10"/>
  <c r="AO89" i="10"/>
  <c r="AN89" i="10"/>
  <c r="AM89" i="10"/>
  <c r="AL89" i="10"/>
  <c r="AK89" i="10"/>
  <c r="AJ89" i="10"/>
  <c r="AI89" i="10"/>
  <c r="AH89" i="10"/>
  <c r="AG89" i="10"/>
  <c r="AF89" i="10"/>
  <c r="AE89" i="10"/>
  <c r="AD89" i="10"/>
  <c r="AC89" i="10"/>
  <c r="AB89" i="10"/>
  <c r="AA89" i="10"/>
  <c r="BE87" i="10"/>
  <c r="BD87" i="10"/>
  <c r="BC87" i="10"/>
  <c r="BB87" i="10"/>
  <c r="BA87" i="10"/>
  <c r="AZ87" i="10"/>
  <c r="AY87" i="10"/>
  <c r="AX87" i="10"/>
  <c r="AW87" i="10"/>
  <c r="AV87" i="10"/>
  <c r="AU87" i="10"/>
  <c r="AT87" i="10"/>
  <c r="AS87" i="10"/>
  <c r="AR87" i="10"/>
  <c r="AQ87" i="10"/>
  <c r="AP87" i="10"/>
  <c r="AO87" i="10"/>
  <c r="AN87" i="10"/>
  <c r="AM87" i="10"/>
  <c r="AL87" i="10"/>
  <c r="AK87" i="10"/>
  <c r="AJ87" i="10"/>
  <c r="AI87" i="10"/>
  <c r="AH87" i="10"/>
  <c r="AG87" i="10"/>
  <c r="AF87" i="10"/>
  <c r="AE87" i="10"/>
  <c r="AD87" i="10"/>
  <c r="AC87" i="10"/>
  <c r="AB87" i="10"/>
  <c r="AA87" i="10"/>
  <c r="BE86" i="10"/>
  <c r="BD86" i="10"/>
  <c r="BC86" i="10"/>
  <c r="BB86" i="10"/>
  <c r="BA86" i="10"/>
  <c r="AZ86" i="10"/>
  <c r="AY86" i="10"/>
  <c r="AX86" i="10"/>
  <c r="AW86" i="10"/>
  <c r="AV86" i="10"/>
  <c r="AU86" i="10"/>
  <c r="AT86" i="10"/>
  <c r="AS86" i="10"/>
  <c r="AR86" i="10"/>
  <c r="AQ86" i="10"/>
  <c r="AP86" i="10"/>
  <c r="AO86" i="10"/>
  <c r="AN86" i="10"/>
  <c r="AM86" i="10"/>
  <c r="AL86" i="10"/>
  <c r="AK86" i="10"/>
  <c r="AJ86" i="10"/>
  <c r="AI86" i="10"/>
  <c r="AH86" i="10"/>
  <c r="AG86" i="10"/>
  <c r="AF86" i="10"/>
  <c r="AE86" i="10"/>
  <c r="AD86" i="10"/>
  <c r="AC86" i="10"/>
  <c r="AB86" i="10"/>
  <c r="AA86" i="10"/>
  <c r="BE84" i="10"/>
  <c r="BD84" i="10"/>
  <c r="BC84" i="10"/>
  <c r="BB84" i="10"/>
  <c r="AZ84" i="10"/>
  <c r="AX84" i="10"/>
  <c r="AT84" i="10"/>
  <c r="AR84" i="10"/>
  <c r="AP84" i="10"/>
  <c r="AK84" i="10"/>
  <c r="AJ84" i="10"/>
  <c r="AH84" i="10"/>
  <c r="AE84" i="10"/>
  <c r="AC84" i="10"/>
  <c r="AB84" i="10"/>
  <c r="BE83" i="10"/>
  <c r="BD83" i="10"/>
  <c r="BC83" i="10"/>
  <c r="BB83" i="10"/>
  <c r="AZ83" i="10"/>
  <c r="AX83" i="10"/>
  <c r="AT83" i="10"/>
  <c r="AR83" i="10"/>
  <c r="AP83" i="10"/>
  <c r="AK83" i="10"/>
  <c r="AJ83" i="10"/>
  <c r="AH83" i="10"/>
  <c r="AE83" i="10"/>
  <c r="AC83" i="10"/>
  <c r="AB83" i="10"/>
  <c r="BE81" i="10"/>
  <c r="BD81" i="10"/>
  <c r="BC81" i="10"/>
  <c r="BA81" i="10"/>
  <c r="AY81" i="10"/>
  <c r="AX81" i="10"/>
  <c r="AW81" i="10"/>
  <c r="AS81" i="10"/>
  <c r="AQ81" i="10"/>
  <c r="AP81" i="10"/>
  <c r="AO81" i="10"/>
  <c r="AN81" i="10"/>
  <c r="AK81" i="10"/>
  <c r="AI81" i="10"/>
  <c r="AH81" i="10"/>
  <c r="AG81" i="10"/>
  <c r="AA81" i="10"/>
  <c r="BE80" i="10"/>
  <c r="BD80" i="10"/>
  <c r="BC80" i="10"/>
  <c r="BA80" i="10"/>
  <c r="AY80" i="10"/>
  <c r="AX80" i="10"/>
  <c r="AW80" i="10"/>
  <c r="AS80" i="10"/>
  <c r="AQ80" i="10"/>
  <c r="AP80" i="10"/>
  <c r="AO80" i="10"/>
  <c r="AN80" i="10"/>
  <c r="AK80" i="10"/>
  <c r="AI80" i="10"/>
  <c r="AH80" i="10"/>
  <c r="AG80" i="10"/>
  <c r="AA80" i="10"/>
  <c r="BE78" i="10"/>
  <c r="BD78" i="10"/>
  <c r="BC78" i="10"/>
  <c r="BB78" i="10"/>
  <c r="AX78" i="10"/>
  <c r="AW78" i="10"/>
  <c r="AV78" i="10"/>
  <c r="AU78" i="10"/>
  <c r="AR78" i="10"/>
  <c r="AP78" i="10"/>
  <c r="AO78" i="10"/>
  <c r="AM78" i="10"/>
  <c r="AH78" i="10"/>
  <c r="AG78" i="10"/>
  <c r="AF78" i="10"/>
  <c r="AD78" i="10"/>
  <c r="AB78" i="10"/>
  <c r="BE77" i="10"/>
  <c r="BD77" i="10"/>
  <c r="BC77" i="10"/>
  <c r="BB77" i="10"/>
  <c r="AX77" i="10"/>
  <c r="AW77" i="10"/>
  <c r="AV77" i="10"/>
  <c r="AU77" i="10"/>
  <c r="AR77" i="10"/>
  <c r="AP77" i="10"/>
  <c r="AO77" i="10"/>
  <c r="AM77" i="10"/>
  <c r="AH77" i="10"/>
  <c r="AG77" i="10"/>
  <c r="AF77" i="10"/>
  <c r="AD77" i="10"/>
  <c r="AB77" i="10"/>
  <c r="BE75" i="10"/>
  <c r="BD75" i="10"/>
  <c r="BC75" i="10"/>
  <c r="BA75" i="10"/>
  <c r="AZ75" i="10"/>
  <c r="AW75" i="10"/>
  <c r="AV75" i="10"/>
  <c r="AU75" i="10"/>
  <c r="AO75" i="10"/>
  <c r="AN75" i="10"/>
  <c r="AM75" i="10"/>
  <c r="AL75" i="10"/>
  <c r="AI75" i="10"/>
  <c r="AG75" i="10"/>
  <c r="AF75" i="10"/>
  <c r="AE75" i="10"/>
  <c r="AA75" i="10"/>
  <c r="BE74" i="10"/>
  <c r="BD74" i="10"/>
  <c r="BC74" i="10"/>
  <c r="BA74" i="10"/>
  <c r="AZ74" i="10"/>
  <c r="AW74" i="10"/>
  <c r="AV74" i="10"/>
  <c r="AU74" i="10"/>
  <c r="AO74" i="10"/>
  <c r="AN74" i="10"/>
  <c r="AM74" i="10"/>
  <c r="AL74" i="10"/>
  <c r="AI74" i="10"/>
  <c r="AG74" i="10"/>
  <c r="AF74" i="10"/>
  <c r="AE74" i="10"/>
  <c r="AA74" i="10"/>
  <c r="BE72" i="10"/>
  <c r="BD72" i="10"/>
  <c r="BC72" i="10"/>
  <c r="AY72" i="10"/>
  <c r="AV72" i="10"/>
  <c r="AU72" i="10"/>
  <c r="AT72" i="10"/>
  <c r="AS72" i="10"/>
  <c r="AQ72" i="10"/>
  <c r="AN72" i="10"/>
  <c r="AM72" i="10"/>
  <c r="AL72" i="10"/>
  <c r="AI72" i="10"/>
  <c r="AF72" i="10"/>
  <c r="AE72" i="10"/>
  <c r="AD72" i="10"/>
  <c r="AC72" i="10"/>
  <c r="BE71" i="10"/>
  <c r="BD71" i="10"/>
  <c r="BC71" i="10"/>
  <c r="AY71" i="10"/>
  <c r="AV71" i="10"/>
  <c r="AU71" i="10"/>
  <c r="AT71" i="10"/>
  <c r="AS71" i="10"/>
  <c r="AQ71" i="10"/>
  <c r="AN71" i="10"/>
  <c r="AM71" i="10"/>
  <c r="AL71" i="10"/>
  <c r="AI71" i="10"/>
  <c r="AF71" i="10"/>
  <c r="AE71" i="10"/>
  <c r="AD71" i="10"/>
  <c r="AC71" i="10"/>
  <c r="BE69" i="10"/>
  <c r="BD69" i="10"/>
  <c r="BC69" i="10"/>
  <c r="BB69" i="10"/>
  <c r="AY69" i="10"/>
  <c r="AV69" i="10"/>
  <c r="AT69" i="10"/>
  <c r="AP69" i="10"/>
  <c r="AO69" i="10"/>
  <c r="AM69" i="10"/>
  <c r="AL69" i="10"/>
  <c r="AH69" i="10"/>
  <c r="AG69" i="10"/>
  <c r="AD69" i="10"/>
  <c r="AA69" i="10"/>
  <c r="BE68" i="10"/>
  <c r="BD68" i="10"/>
  <c r="BC68" i="10"/>
  <c r="BB68" i="10"/>
  <c r="AY68" i="10"/>
  <c r="AV68" i="10"/>
  <c r="AT68" i="10"/>
  <c r="AP68" i="10"/>
  <c r="AO68" i="10"/>
  <c r="AM68" i="10"/>
  <c r="AL68" i="10"/>
  <c r="AH68" i="10"/>
  <c r="AG68" i="10"/>
  <c r="AD68" i="10"/>
  <c r="AA68" i="10"/>
  <c r="BE66" i="10"/>
  <c r="BD66" i="10"/>
  <c r="BC66" i="10"/>
  <c r="BB66" i="10"/>
  <c r="BA66" i="10"/>
  <c r="AZ66" i="10"/>
  <c r="AX66" i="10"/>
  <c r="AU66" i="10"/>
  <c r="AT66" i="10"/>
  <c r="AS66" i="10"/>
  <c r="AP66" i="10"/>
  <c r="AN66" i="10"/>
  <c r="AM66" i="10"/>
  <c r="AL66" i="10"/>
  <c r="AK66" i="10"/>
  <c r="AF66" i="10"/>
  <c r="AE66" i="10"/>
  <c r="AD66" i="10"/>
  <c r="AC66" i="10"/>
  <c r="BE65" i="10"/>
  <c r="BD65" i="10"/>
  <c r="BC65" i="10"/>
  <c r="BB65" i="10"/>
  <c r="BA65" i="10"/>
  <c r="AZ65" i="10"/>
  <c r="AX65" i="10"/>
  <c r="AU65" i="10"/>
  <c r="AT65" i="10"/>
  <c r="AS65" i="10"/>
  <c r="AP65" i="10"/>
  <c r="AN65" i="10"/>
  <c r="AM65" i="10"/>
  <c r="AL65" i="10"/>
  <c r="AK65" i="10"/>
  <c r="AF65" i="10"/>
  <c r="AE65" i="10"/>
  <c r="AD65" i="10"/>
  <c r="AC65" i="10"/>
  <c r="BE63" i="10"/>
  <c r="BD63" i="10"/>
  <c r="BC63" i="10"/>
  <c r="BB63" i="10"/>
  <c r="BA63" i="10"/>
  <c r="AZ63" i="10"/>
  <c r="AW63" i="10"/>
  <c r="AT63" i="10"/>
  <c r="AS63" i="10"/>
  <c r="AR63" i="10"/>
  <c r="AQ63" i="10"/>
  <c r="AN63" i="10"/>
  <c r="AL63" i="10"/>
  <c r="AK63" i="10"/>
  <c r="AJ63" i="10"/>
  <c r="AG63" i="10"/>
  <c r="AD63" i="10"/>
  <c r="AC63" i="10"/>
  <c r="AB63" i="10"/>
  <c r="BE62" i="10"/>
  <c r="BD62" i="10"/>
  <c r="BC62" i="10"/>
  <c r="BB62" i="10"/>
  <c r="BA62" i="10"/>
  <c r="AZ62" i="10"/>
  <c r="AW62" i="10"/>
  <c r="AT62" i="10"/>
  <c r="AS62" i="10"/>
  <c r="AR62" i="10"/>
  <c r="AQ62" i="10"/>
  <c r="AN62" i="10"/>
  <c r="AL62" i="10"/>
  <c r="AK62" i="10"/>
  <c r="AJ62" i="10"/>
  <c r="AG62" i="10"/>
  <c r="AD62" i="10"/>
  <c r="AC62" i="10"/>
  <c r="AB62" i="10"/>
  <c r="BE60" i="10"/>
  <c r="BD60" i="10"/>
  <c r="BC60" i="10"/>
  <c r="BA60" i="10"/>
  <c r="AZ60" i="10"/>
  <c r="AY60" i="10"/>
  <c r="AV60" i="10"/>
  <c r="AU60" i="10"/>
  <c r="AS60" i="10"/>
  <c r="AR60" i="10"/>
  <c r="AQ60" i="10"/>
  <c r="AN60" i="10"/>
  <c r="AK60" i="10"/>
  <c r="AJ60" i="10"/>
  <c r="AI60" i="10"/>
  <c r="AF60" i="10"/>
  <c r="AC60" i="10"/>
  <c r="AB60" i="10"/>
  <c r="AA60" i="10"/>
  <c r="BE59" i="10"/>
  <c r="BD59" i="10"/>
  <c r="BC59" i="10"/>
  <c r="BA59" i="10"/>
  <c r="AZ59" i="10"/>
  <c r="AY59" i="10"/>
  <c r="AV59" i="10"/>
  <c r="AU59" i="10"/>
  <c r="AS59" i="10"/>
  <c r="AR59" i="10"/>
  <c r="AQ59" i="10"/>
  <c r="AN59" i="10"/>
  <c r="AK59" i="10"/>
  <c r="AJ59" i="10"/>
  <c r="AI59" i="10"/>
  <c r="AF59" i="10"/>
  <c r="AC59" i="10"/>
  <c r="AB59" i="10"/>
  <c r="AA59" i="10"/>
  <c r="BE51" i="10"/>
  <c r="BD51" i="10"/>
  <c r="BC51" i="10"/>
  <c r="BB51" i="10"/>
  <c r="BA51" i="10"/>
  <c r="AZ51" i="10"/>
  <c r="AW51" i="10"/>
  <c r="AT51" i="10"/>
  <c r="AS51" i="10"/>
  <c r="AR51" i="10"/>
  <c r="AQ51" i="10"/>
  <c r="AN51" i="10"/>
  <c r="AL51" i="10"/>
  <c r="AK51" i="10"/>
  <c r="AJ51" i="10"/>
  <c r="AG51" i="10"/>
  <c r="AD51" i="10"/>
  <c r="AC51" i="10"/>
  <c r="AB51" i="10"/>
  <c r="BE50" i="10"/>
  <c r="BD50" i="10"/>
  <c r="BC50" i="10"/>
  <c r="BB50" i="10"/>
  <c r="BA50" i="10"/>
  <c r="AZ50" i="10"/>
  <c r="AW50" i="10"/>
  <c r="AT50" i="10"/>
  <c r="AS50" i="10"/>
  <c r="AR50" i="10"/>
  <c r="AQ50" i="10"/>
  <c r="AN50" i="10"/>
  <c r="AL50" i="10"/>
  <c r="AK50" i="10"/>
  <c r="AJ50" i="10"/>
  <c r="AG50" i="10"/>
  <c r="AD50" i="10"/>
  <c r="AC50" i="10"/>
  <c r="AB50" i="10"/>
  <c r="BE48" i="10"/>
  <c r="BD48" i="10"/>
  <c r="BC48" i="10"/>
  <c r="BA48" i="10"/>
  <c r="AZ48" i="10"/>
  <c r="AY48" i="10"/>
  <c r="AV48" i="10"/>
  <c r="AU48" i="10"/>
  <c r="AS48" i="10"/>
  <c r="AR48" i="10"/>
  <c r="AQ48" i="10"/>
  <c r="AN48" i="10"/>
  <c r="AK48" i="10"/>
  <c r="AJ48" i="10"/>
  <c r="AI48" i="10"/>
  <c r="AF48" i="10"/>
  <c r="AC48" i="10"/>
  <c r="AB48" i="10"/>
  <c r="AA48" i="10"/>
  <c r="BE47" i="10"/>
  <c r="BD47" i="10"/>
  <c r="BC47" i="10"/>
  <c r="BA47" i="10"/>
  <c r="AZ47" i="10"/>
  <c r="AY47" i="10"/>
  <c r="AV47" i="10"/>
  <c r="AU47" i="10"/>
  <c r="AS47" i="10"/>
  <c r="AR47" i="10"/>
  <c r="AQ47" i="10"/>
  <c r="AN47" i="10"/>
  <c r="AK47" i="10"/>
  <c r="AJ47" i="10"/>
  <c r="AI47" i="10"/>
  <c r="AF47" i="10"/>
  <c r="AC47" i="10"/>
  <c r="AB47" i="10"/>
  <c r="AA47" i="10"/>
  <c r="BE45" i="10"/>
  <c r="BD45" i="10"/>
  <c r="BC45" i="10"/>
  <c r="AZ45" i="10"/>
  <c r="AY45" i="10"/>
  <c r="AX45" i="10"/>
  <c r="AW45" i="10"/>
  <c r="AU45" i="10"/>
  <c r="AR45" i="10"/>
  <c r="AQ45" i="10"/>
  <c r="AP45" i="10"/>
  <c r="AM45" i="10"/>
  <c r="AJ45" i="10"/>
  <c r="AI45" i="10"/>
  <c r="AH45" i="10"/>
  <c r="AG45" i="10"/>
  <c r="AE45" i="10"/>
  <c r="AB45" i="10"/>
  <c r="AA45" i="10"/>
  <c r="BE44" i="10"/>
  <c r="BD44" i="10"/>
  <c r="BC44" i="10"/>
  <c r="AZ44" i="10"/>
  <c r="AY44" i="10"/>
  <c r="AX44" i="10"/>
  <c r="AW44" i="10"/>
  <c r="AU44" i="10"/>
  <c r="AR44" i="10"/>
  <c r="AQ44" i="10"/>
  <c r="AP44" i="10"/>
  <c r="AM44" i="10"/>
  <c r="AJ44" i="10"/>
  <c r="AI44" i="10"/>
  <c r="AH44" i="10"/>
  <c r="AG44" i="10"/>
  <c r="AE44" i="10"/>
  <c r="AB44" i="10"/>
  <c r="AA44" i="10"/>
  <c r="BE42" i="10"/>
  <c r="BD42" i="10"/>
  <c r="BC42" i="10"/>
  <c r="AZ42" i="10"/>
  <c r="AY42" i="10"/>
  <c r="AS42" i="10"/>
  <c r="AR42" i="10"/>
  <c r="AL42" i="10"/>
  <c r="AK42" i="10"/>
  <c r="AE42" i="10"/>
  <c r="AD42" i="10"/>
  <c r="BE41" i="10"/>
  <c r="BD41" i="10"/>
  <c r="BC41" i="10"/>
  <c r="AZ41" i="10"/>
  <c r="AY41" i="10"/>
  <c r="AS41" i="10"/>
  <c r="AR41" i="10"/>
  <c r="AL41" i="10"/>
  <c r="AK41" i="10"/>
  <c r="AE41" i="10"/>
  <c r="AD41" i="10"/>
  <c r="BE39" i="10"/>
  <c r="BD39" i="10"/>
  <c r="BC39" i="10"/>
  <c r="AB39" i="10"/>
  <c r="AA39" i="10"/>
  <c r="BE38" i="10"/>
  <c r="BD38" i="10"/>
  <c r="BC38" i="10"/>
  <c r="AB38" i="10"/>
  <c r="AA38" i="10"/>
  <c r="BE36" i="10"/>
  <c r="BD36" i="10"/>
  <c r="BC36" i="10"/>
  <c r="AZ36" i="10"/>
  <c r="AY36" i="10"/>
  <c r="AS36" i="10"/>
  <c r="AR36" i="10"/>
  <c r="AL36" i="10"/>
  <c r="AK36" i="10"/>
  <c r="AE36" i="10"/>
  <c r="AD36" i="10"/>
  <c r="BE35" i="10"/>
  <c r="BD35" i="10"/>
  <c r="BC35" i="10"/>
  <c r="AZ35" i="10"/>
  <c r="AY35" i="10"/>
  <c r="AS35" i="10"/>
  <c r="AR35" i="10"/>
  <c r="AL35" i="10"/>
  <c r="AK35" i="10"/>
  <c r="AE35" i="10"/>
  <c r="AD35" i="10"/>
  <c r="BE33" i="10"/>
  <c r="BD33" i="10"/>
  <c r="BC33" i="10"/>
  <c r="AZ33" i="10"/>
  <c r="AY33" i="10"/>
  <c r="AS33" i="10"/>
  <c r="AR33" i="10"/>
  <c r="AL33" i="10"/>
  <c r="AK33" i="10"/>
  <c r="AE33" i="10"/>
  <c r="AD33" i="10"/>
  <c r="BE32" i="10"/>
  <c r="BD32" i="10"/>
  <c r="BC32" i="10"/>
  <c r="AZ32" i="10"/>
  <c r="AY32" i="10"/>
  <c r="AS32" i="10"/>
  <c r="AR32" i="10"/>
  <c r="AL32" i="10"/>
  <c r="AK32" i="10"/>
  <c r="AE32" i="10"/>
  <c r="AD32" i="10"/>
  <c r="BE30" i="10"/>
  <c r="BD30" i="10"/>
  <c r="BC30" i="10"/>
  <c r="AZ30" i="10"/>
  <c r="AY30" i="10"/>
  <c r="AS30" i="10"/>
  <c r="AR30" i="10"/>
  <c r="AL30" i="10"/>
  <c r="AK30" i="10"/>
  <c r="AE30" i="10"/>
  <c r="AD30" i="10"/>
  <c r="BE29" i="10"/>
  <c r="BD29" i="10"/>
  <c r="BC29" i="10"/>
  <c r="AZ29" i="10"/>
  <c r="AY29" i="10"/>
  <c r="AS29" i="10"/>
  <c r="AR29" i="10"/>
  <c r="AL29" i="10"/>
  <c r="AK29" i="10"/>
  <c r="AE29" i="10"/>
  <c r="AD29" i="10"/>
  <c r="BE27" i="10"/>
  <c r="BD27" i="10"/>
  <c r="BC27" i="10"/>
  <c r="AZ27" i="10"/>
  <c r="AY27" i="10"/>
  <c r="AS27" i="10"/>
  <c r="AR27" i="10"/>
  <c r="AL27" i="10"/>
  <c r="AK27" i="10"/>
  <c r="AE27" i="10"/>
  <c r="AD27" i="10"/>
  <c r="BE26" i="10"/>
  <c r="BD26" i="10"/>
  <c r="BC26" i="10"/>
  <c r="AZ26" i="10"/>
  <c r="AY26" i="10"/>
  <c r="AS26" i="10"/>
  <c r="AR26" i="10"/>
  <c r="AL26" i="10"/>
  <c r="AK26" i="10"/>
  <c r="AE26" i="10"/>
  <c r="AD26" i="10"/>
  <c r="BE24" i="10"/>
  <c r="BD24" i="10"/>
  <c r="BC24" i="10"/>
  <c r="AZ24" i="10"/>
  <c r="AY24" i="10"/>
  <c r="AS24" i="10"/>
  <c r="AR24" i="10"/>
  <c r="AL24" i="10"/>
  <c r="AK24" i="10"/>
  <c r="AE24" i="10"/>
  <c r="AD24" i="10"/>
  <c r="BE23" i="10"/>
  <c r="BD23" i="10"/>
  <c r="BC23" i="10"/>
  <c r="AZ23" i="10"/>
  <c r="AY23" i="10"/>
  <c r="AS23" i="10"/>
  <c r="AR23" i="10"/>
  <c r="AL23" i="10"/>
  <c r="AK23" i="10"/>
  <c r="AE23" i="10"/>
  <c r="AD23" i="10"/>
  <c r="AD20" i="10"/>
  <c r="AE20" i="10"/>
  <c r="AK20" i="10"/>
  <c r="AL20" i="10"/>
  <c r="AR20" i="10"/>
  <c r="AS20" i="10"/>
  <c r="AY20" i="10"/>
  <c r="AZ20" i="10"/>
  <c r="BC20" i="10"/>
  <c r="BD20" i="10"/>
  <c r="BE20" i="10"/>
  <c r="AD21" i="10"/>
  <c r="AE21" i="10"/>
  <c r="AK21" i="10"/>
  <c r="AL21" i="10"/>
  <c r="AR21" i="10"/>
  <c r="AS21" i="10"/>
  <c r="AY21" i="10"/>
  <c r="AZ21" i="10"/>
  <c r="BC21" i="10"/>
  <c r="BD21" i="10"/>
  <c r="BE21" i="10"/>
  <c r="U47" i="15"/>
  <c r="K47" i="15"/>
  <c r="U46" i="15"/>
  <c r="U45" i="15"/>
  <c r="K45" i="15"/>
  <c r="U44" i="15"/>
  <c r="K44" i="15"/>
  <c r="K46" i="15" s="1"/>
  <c r="U43" i="15"/>
  <c r="S43" i="15"/>
  <c r="Q43" i="15"/>
  <c r="W43" i="15" s="1"/>
  <c r="Y43" i="15" s="1"/>
  <c r="K43" i="15"/>
  <c r="U42" i="15"/>
  <c r="S42" i="15"/>
  <c r="Q42" i="15"/>
  <c r="W42" i="15" s="1"/>
  <c r="Y42" i="15" s="1"/>
  <c r="K42" i="15"/>
  <c r="U41" i="15"/>
  <c r="S41" i="15"/>
  <c r="Q41" i="15"/>
  <c r="W41" i="15" s="1"/>
  <c r="Y41" i="15" s="1"/>
  <c r="K41" i="15"/>
  <c r="U40" i="15"/>
  <c r="S40" i="15"/>
  <c r="Q40" i="15"/>
  <c r="W40" i="15" s="1"/>
  <c r="Y40" i="15" s="1"/>
  <c r="K40" i="15"/>
  <c r="U39" i="15"/>
  <c r="S39" i="15"/>
  <c r="Q39" i="15"/>
  <c r="W39" i="15" s="1"/>
  <c r="Y39" i="15" s="1"/>
  <c r="K39" i="15"/>
  <c r="U38" i="15"/>
  <c r="S38" i="15"/>
  <c r="Q38" i="15"/>
  <c r="W38" i="15" s="1"/>
  <c r="Y38" i="15" s="1"/>
  <c r="K38" i="15"/>
  <c r="S21" i="15"/>
  <c r="Q21" i="15"/>
  <c r="W21" i="15" s="1"/>
  <c r="Y21" i="15" s="1"/>
  <c r="K21" i="15"/>
  <c r="S20" i="15"/>
  <c r="Q20" i="15"/>
  <c r="W20" i="15" s="1"/>
  <c r="Y20" i="15" s="1"/>
  <c r="K20" i="15"/>
  <c r="S19" i="15"/>
  <c r="Q19" i="15"/>
  <c r="W19" i="15" s="1"/>
  <c r="Y19" i="15" s="1"/>
  <c r="K19" i="15"/>
  <c r="S18" i="15"/>
  <c r="Q18" i="15"/>
  <c r="W18" i="15" s="1"/>
  <c r="Y18" i="15" s="1"/>
  <c r="K18" i="15"/>
  <c r="S17" i="15"/>
  <c r="Q17" i="15"/>
  <c r="W17" i="15" s="1"/>
  <c r="Y17" i="15" s="1"/>
  <c r="K17" i="15"/>
  <c r="K16" i="15"/>
  <c r="K15" i="15"/>
  <c r="K14" i="15"/>
  <c r="K13" i="15"/>
  <c r="K12" i="15"/>
  <c r="K11" i="15"/>
  <c r="K10" i="15"/>
  <c r="K9" i="15"/>
  <c r="K8" i="15"/>
  <c r="BE252" i="13"/>
  <c r="BD252" i="13"/>
  <c r="BC252" i="13"/>
  <c r="BB252" i="13"/>
  <c r="BA252" i="13"/>
  <c r="AZ252" i="13"/>
  <c r="AY252" i="13"/>
  <c r="AX252" i="13"/>
  <c r="AW252" i="13"/>
  <c r="AV252" i="13"/>
  <c r="AU252" i="13"/>
  <c r="AT252" i="13"/>
  <c r="AS252" i="13"/>
  <c r="AR252" i="13"/>
  <c r="AQ252" i="13"/>
  <c r="AP252" i="13"/>
  <c r="AO252" i="13"/>
  <c r="AN252" i="13"/>
  <c r="AM252" i="13"/>
  <c r="AL252" i="13"/>
  <c r="AK252" i="13"/>
  <c r="AJ252" i="13"/>
  <c r="AI252" i="13"/>
  <c r="AH252" i="13"/>
  <c r="AG252" i="13"/>
  <c r="AF252" i="13"/>
  <c r="AE252" i="13"/>
  <c r="AD252" i="13"/>
  <c r="AC252" i="13"/>
  <c r="AB252" i="13"/>
  <c r="AA252" i="13"/>
  <c r="BE251" i="13"/>
  <c r="BD251" i="13"/>
  <c r="BC251" i="13"/>
  <c r="BB251" i="13"/>
  <c r="BA251" i="13"/>
  <c r="AZ251" i="13"/>
  <c r="AY251" i="13"/>
  <c r="AX251" i="13"/>
  <c r="AW251" i="13"/>
  <c r="AV251" i="13"/>
  <c r="AU251" i="13"/>
  <c r="AT251" i="13"/>
  <c r="AS251" i="13"/>
  <c r="AR251" i="13"/>
  <c r="AQ251" i="13"/>
  <c r="AP251" i="13"/>
  <c r="AO251" i="13"/>
  <c r="AN251" i="13"/>
  <c r="AM251" i="13"/>
  <c r="AL251" i="13"/>
  <c r="AK251" i="13"/>
  <c r="AJ251" i="13"/>
  <c r="AI251" i="13"/>
  <c r="AH251" i="13"/>
  <c r="AG251" i="13"/>
  <c r="AF251" i="13"/>
  <c r="AE251" i="13"/>
  <c r="AD251" i="13"/>
  <c r="AC251" i="13"/>
  <c r="AB251" i="13"/>
  <c r="AA251" i="13"/>
  <c r="BE249" i="13"/>
  <c r="BD249" i="13"/>
  <c r="BC249" i="13"/>
  <c r="BB249" i="13"/>
  <c r="BA249" i="13"/>
  <c r="AZ249" i="13"/>
  <c r="AY249" i="13"/>
  <c r="AX249" i="13"/>
  <c r="AW249" i="13"/>
  <c r="AV249" i="13"/>
  <c r="AU249" i="13"/>
  <c r="AT249" i="13"/>
  <c r="AS249" i="13"/>
  <c r="AR249" i="13"/>
  <c r="AQ249" i="13"/>
  <c r="AP249" i="13"/>
  <c r="AO249" i="13"/>
  <c r="AN249" i="13"/>
  <c r="AM249" i="13"/>
  <c r="AL249" i="13"/>
  <c r="AK249" i="13"/>
  <c r="AJ249" i="13"/>
  <c r="AI249" i="13"/>
  <c r="AH249" i="13"/>
  <c r="AG249" i="13"/>
  <c r="AF249" i="13"/>
  <c r="AE249" i="13"/>
  <c r="AD249" i="13"/>
  <c r="AC249" i="13"/>
  <c r="AB249" i="13"/>
  <c r="AA249" i="13"/>
  <c r="BE248" i="13"/>
  <c r="BD248" i="13"/>
  <c r="BC248" i="13"/>
  <c r="BB248" i="13"/>
  <c r="BA248" i="13"/>
  <c r="AZ248" i="13"/>
  <c r="AY248" i="13"/>
  <c r="AX248" i="13"/>
  <c r="AW248" i="13"/>
  <c r="AV248" i="13"/>
  <c r="AU248" i="13"/>
  <c r="AT248" i="13"/>
  <c r="AS248" i="13"/>
  <c r="AR248" i="13"/>
  <c r="AQ248" i="13"/>
  <c r="AP248" i="13"/>
  <c r="AO248" i="13"/>
  <c r="AN248" i="13"/>
  <c r="AM248" i="13"/>
  <c r="AL248" i="13"/>
  <c r="AK248" i="13"/>
  <c r="AJ248" i="13"/>
  <c r="AI248" i="13"/>
  <c r="AH248" i="13"/>
  <c r="AG248" i="13"/>
  <c r="AF248" i="13"/>
  <c r="AE248" i="13"/>
  <c r="AD248" i="13"/>
  <c r="AC248" i="13"/>
  <c r="AB248" i="13"/>
  <c r="AA248" i="13"/>
  <c r="BE246" i="13"/>
  <c r="BD246" i="13"/>
  <c r="BC246" i="13"/>
  <c r="BB246" i="13"/>
  <c r="BA246" i="13"/>
  <c r="AZ246" i="13"/>
  <c r="AY246" i="13"/>
  <c r="AX246" i="13"/>
  <c r="AW246" i="13"/>
  <c r="AV246" i="13"/>
  <c r="AU246" i="13"/>
  <c r="AT246" i="13"/>
  <c r="AS246" i="13"/>
  <c r="AR246" i="13"/>
  <c r="AQ246" i="13"/>
  <c r="AP246" i="13"/>
  <c r="AO246" i="13"/>
  <c r="AN246" i="13"/>
  <c r="AM246" i="13"/>
  <c r="AL246" i="13"/>
  <c r="AK246" i="13"/>
  <c r="AJ246" i="13"/>
  <c r="AI246" i="13"/>
  <c r="AH246" i="13"/>
  <c r="AG246" i="13"/>
  <c r="AF246" i="13"/>
  <c r="AE246" i="13"/>
  <c r="AD246" i="13"/>
  <c r="AC246" i="13"/>
  <c r="AB246" i="13"/>
  <c r="AA246" i="13"/>
  <c r="BE245" i="13"/>
  <c r="BD245" i="13"/>
  <c r="BC245" i="13"/>
  <c r="BB245" i="13"/>
  <c r="BA245" i="13"/>
  <c r="AZ245" i="13"/>
  <c r="AY245" i="13"/>
  <c r="AX245" i="13"/>
  <c r="AW245" i="13"/>
  <c r="AV245" i="13"/>
  <c r="AU245" i="13"/>
  <c r="AT245" i="13"/>
  <c r="AS245" i="13"/>
  <c r="AR245" i="13"/>
  <c r="AQ245" i="13"/>
  <c r="AP245" i="13"/>
  <c r="AO245" i="13"/>
  <c r="AN245" i="13"/>
  <c r="AM245" i="13"/>
  <c r="AL245" i="13"/>
  <c r="AK245" i="13"/>
  <c r="AJ245" i="13"/>
  <c r="AI245" i="13"/>
  <c r="AH245" i="13"/>
  <c r="AG245" i="13"/>
  <c r="AF245" i="13"/>
  <c r="AE245" i="13"/>
  <c r="AD245" i="13"/>
  <c r="AC245" i="13"/>
  <c r="AB245" i="13"/>
  <c r="AA245" i="13"/>
  <c r="BE243" i="13"/>
  <c r="BD243" i="13"/>
  <c r="BC243" i="13"/>
  <c r="BB243" i="13"/>
  <c r="BA243" i="13"/>
  <c r="AZ243" i="13"/>
  <c r="AY243" i="13"/>
  <c r="AX243" i="13"/>
  <c r="AW243" i="13"/>
  <c r="AV243" i="13"/>
  <c r="AU243" i="13"/>
  <c r="AT243" i="13"/>
  <c r="AS243" i="13"/>
  <c r="AR243" i="13"/>
  <c r="AQ243" i="13"/>
  <c r="AP243" i="13"/>
  <c r="AO243" i="13"/>
  <c r="AN243" i="13"/>
  <c r="AM243" i="13"/>
  <c r="AL243" i="13"/>
  <c r="AK243" i="13"/>
  <c r="AJ243" i="13"/>
  <c r="AI243" i="13"/>
  <c r="AH243" i="13"/>
  <c r="AG243" i="13"/>
  <c r="AF243" i="13"/>
  <c r="AE243" i="13"/>
  <c r="AD243" i="13"/>
  <c r="AC243" i="13"/>
  <c r="AB243" i="13"/>
  <c r="AA243" i="13"/>
  <c r="BE242" i="13"/>
  <c r="BD242" i="13"/>
  <c r="BC242" i="13"/>
  <c r="BB242" i="13"/>
  <c r="BA242" i="13"/>
  <c r="AZ242" i="13"/>
  <c r="AY242" i="13"/>
  <c r="AX242" i="13"/>
  <c r="AW242" i="13"/>
  <c r="AV242" i="13"/>
  <c r="AU242" i="13"/>
  <c r="AT242" i="13"/>
  <c r="AS242" i="13"/>
  <c r="AR242" i="13"/>
  <c r="AQ242" i="13"/>
  <c r="AP242" i="13"/>
  <c r="AO242" i="13"/>
  <c r="AN242" i="13"/>
  <c r="AM242" i="13"/>
  <c r="AL242" i="13"/>
  <c r="AK242" i="13"/>
  <c r="AJ242" i="13"/>
  <c r="AI242" i="13"/>
  <c r="AH242" i="13"/>
  <c r="AG242" i="13"/>
  <c r="AF242" i="13"/>
  <c r="AE242" i="13"/>
  <c r="AD242" i="13"/>
  <c r="AC242" i="13"/>
  <c r="AB242" i="13"/>
  <c r="AA242" i="13"/>
  <c r="BE240" i="13"/>
  <c r="BD240" i="13"/>
  <c r="BC240" i="13"/>
  <c r="BB240" i="13"/>
  <c r="BA240" i="13"/>
  <c r="AZ240" i="13"/>
  <c r="AY240" i="13"/>
  <c r="AX240" i="13"/>
  <c r="AW240" i="13"/>
  <c r="AV240" i="13"/>
  <c r="AU240" i="13"/>
  <c r="AT240" i="13"/>
  <c r="AS240" i="13"/>
  <c r="AR240" i="13"/>
  <c r="AQ240" i="13"/>
  <c r="AP240" i="13"/>
  <c r="AO240" i="13"/>
  <c r="AN240" i="13"/>
  <c r="AM240" i="13"/>
  <c r="AL240" i="13"/>
  <c r="AK240" i="13"/>
  <c r="AJ240" i="13"/>
  <c r="AI240" i="13"/>
  <c r="AH240" i="13"/>
  <c r="AG240" i="13"/>
  <c r="AF240" i="13"/>
  <c r="AE240" i="13"/>
  <c r="AD240" i="13"/>
  <c r="AC240" i="13"/>
  <c r="AB240" i="13"/>
  <c r="AA240" i="13"/>
  <c r="BE239" i="13"/>
  <c r="BD239" i="13"/>
  <c r="BC239" i="13"/>
  <c r="BB239" i="13"/>
  <c r="BA239" i="13"/>
  <c r="AZ239" i="13"/>
  <c r="AY239" i="13"/>
  <c r="AX239" i="13"/>
  <c r="AW239" i="13"/>
  <c r="AV239" i="13"/>
  <c r="AU239" i="13"/>
  <c r="AT239" i="13"/>
  <c r="AS239" i="13"/>
  <c r="AR239" i="13"/>
  <c r="AQ239" i="13"/>
  <c r="AP239" i="13"/>
  <c r="AO239" i="13"/>
  <c r="AN239" i="13"/>
  <c r="AM239" i="13"/>
  <c r="AL239" i="13"/>
  <c r="AK239" i="13"/>
  <c r="AJ239" i="13"/>
  <c r="AI239" i="13"/>
  <c r="AH239" i="13"/>
  <c r="AG239" i="13"/>
  <c r="AF239" i="13"/>
  <c r="AE239" i="13"/>
  <c r="AD239" i="13"/>
  <c r="AC239" i="13"/>
  <c r="AB239" i="13"/>
  <c r="AA239" i="13"/>
  <c r="BE237" i="13"/>
  <c r="BD237" i="13"/>
  <c r="BC237" i="13"/>
  <c r="BB237" i="13"/>
  <c r="BA237" i="13"/>
  <c r="AZ237" i="13"/>
  <c r="AY237" i="13"/>
  <c r="AX237" i="13"/>
  <c r="AW237" i="13"/>
  <c r="AV237" i="13"/>
  <c r="AU237" i="13"/>
  <c r="AT237" i="13"/>
  <c r="AS237" i="13"/>
  <c r="AR237" i="13"/>
  <c r="AQ237" i="13"/>
  <c r="AP237" i="13"/>
  <c r="AO237" i="13"/>
  <c r="AN237" i="13"/>
  <c r="AM237" i="13"/>
  <c r="AL237" i="13"/>
  <c r="AK237" i="13"/>
  <c r="AJ237" i="13"/>
  <c r="AI237" i="13"/>
  <c r="AH237" i="13"/>
  <c r="AG237" i="13"/>
  <c r="AF237" i="13"/>
  <c r="AE237" i="13"/>
  <c r="AD237" i="13"/>
  <c r="AC237" i="13"/>
  <c r="AB237" i="13"/>
  <c r="AA237" i="13"/>
  <c r="BE236" i="13"/>
  <c r="BD236" i="13"/>
  <c r="BC236" i="13"/>
  <c r="BB236" i="13"/>
  <c r="BA236" i="13"/>
  <c r="AZ236" i="13"/>
  <c r="AY236" i="13"/>
  <c r="AX236" i="13"/>
  <c r="AW236" i="13"/>
  <c r="AV236" i="13"/>
  <c r="AU236" i="13"/>
  <c r="AT236" i="13"/>
  <c r="AS236" i="13"/>
  <c r="AR236" i="13"/>
  <c r="AQ236" i="13"/>
  <c r="AP236" i="13"/>
  <c r="AO236" i="13"/>
  <c r="AN236" i="13"/>
  <c r="AM236" i="13"/>
  <c r="AL236" i="13"/>
  <c r="AK236" i="13"/>
  <c r="AJ236" i="13"/>
  <c r="AI236" i="13"/>
  <c r="AH236" i="13"/>
  <c r="AG236" i="13"/>
  <c r="AF236" i="13"/>
  <c r="AE236" i="13"/>
  <c r="AD236" i="13"/>
  <c r="AC236" i="13"/>
  <c r="AB236" i="13"/>
  <c r="AA236" i="13"/>
  <c r="BE234" i="13"/>
  <c r="BD234" i="13"/>
  <c r="BC234" i="13"/>
  <c r="BB234" i="13"/>
  <c r="BA234" i="13"/>
  <c r="AZ234" i="13"/>
  <c r="AY234" i="13"/>
  <c r="AX234" i="13"/>
  <c r="AW234" i="13"/>
  <c r="AV234" i="13"/>
  <c r="AU234" i="13"/>
  <c r="AT234" i="13"/>
  <c r="AS234" i="13"/>
  <c r="AR234" i="13"/>
  <c r="AQ234" i="13"/>
  <c r="AP234" i="13"/>
  <c r="AO234" i="13"/>
  <c r="AN234" i="13"/>
  <c r="AM234" i="13"/>
  <c r="AL234" i="13"/>
  <c r="AK234" i="13"/>
  <c r="AJ234" i="13"/>
  <c r="AI234" i="13"/>
  <c r="AH234" i="13"/>
  <c r="AG234" i="13"/>
  <c r="AF234" i="13"/>
  <c r="AE234" i="13"/>
  <c r="AD234" i="13"/>
  <c r="AC234" i="13"/>
  <c r="AB234" i="13"/>
  <c r="AA234" i="13"/>
  <c r="BE233" i="13"/>
  <c r="BD233" i="13"/>
  <c r="BC233" i="13"/>
  <c r="BB233" i="13"/>
  <c r="BA233" i="13"/>
  <c r="AZ233" i="13"/>
  <c r="AY233" i="13"/>
  <c r="AX233" i="13"/>
  <c r="AW233" i="13"/>
  <c r="AV233" i="13"/>
  <c r="AU233" i="13"/>
  <c r="AT233" i="13"/>
  <c r="AS233" i="13"/>
  <c r="AR233" i="13"/>
  <c r="AQ233" i="13"/>
  <c r="AP233" i="13"/>
  <c r="AO233" i="13"/>
  <c r="AN233" i="13"/>
  <c r="AM233" i="13"/>
  <c r="AL233" i="13"/>
  <c r="AK233" i="13"/>
  <c r="AJ233" i="13"/>
  <c r="AI233" i="13"/>
  <c r="AH233" i="13"/>
  <c r="AG233" i="13"/>
  <c r="AF233" i="13"/>
  <c r="AE233" i="13"/>
  <c r="AD233" i="13"/>
  <c r="AC233" i="13"/>
  <c r="AB233" i="13"/>
  <c r="AA233" i="13"/>
  <c r="BE231" i="13"/>
  <c r="BD231" i="13"/>
  <c r="BC231" i="13"/>
  <c r="BB231" i="13"/>
  <c r="BA231" i="13"/>
  <c r="AZ231" i="13"/>
  <c r="AY231" i="13"/>
  <c r="AX231" i="13"/>
  <c r="AW231" i="13"/>
  <c r="AV231" i="13"/>
  <c r="AU231" i="13"/>
  <c r="AT231" i="13"/>
  <c r="AS231" i="13"/>
  <c r="AR231" i="13"/>
  <c r="AQ231" i="13"/>
  <c r="AP231" i="13"/>
  <c r="AO231" i="13"/>
  <c r="AN231" i="13"/>
  <c r="AM231" i="13"/>
  <c r="AL231" i="13"/>
  <c r="AK231" i="13"/>
  <c r="AJ231" i="13"/>
  <c r="AI231" i="13"/>
  <c r="AH231" i="13"/>
  <c r="AG231" i="13"/>
  <c r="AF231" i="13"/>
  <c r="AE231" i="13"/>
  <c r="AD231" i="13"/>
  <c r="AC231" i="13"/>
  <c r="AB231" i="13"/>
  <c r="AA231" i="13"/>
  <c r="BE230" i="13"/>
  <c r="BD230" i="13"/>
  <c r="BC230" i="13"/>
  <c r="BB230" i="13"/>
  <c r="BA230" i="13"/>
  <c r="AZ230" i="13"/>
  <c r="AY230" i="13"/>
  <c r="AX230" i="13"/>
  <c r="AW230" i="13"/>
  <c r="AV230" i="13"/>
  <c r="AU230" i="13"/>
  <c r="AT230" i="13"/>
  <c r="AS230" i="13"/>
  <c r="AR230" i="13"/>
  <c r="AQ230" i="13"/>
  <c r="AP230" i="13"/>
  <c r="AO230" i="13"/>
  <c r="AN230" i="13"/>
  <c r="AM230" i="13"/>
  <c r="AL230" i="13"/>
  <c r="AK230" i="13"/>
  <c r="AJ230" i="13"/>
  <c r="AI230" i="13"/>
  <c r="AH230" i="13"/>
  <c r="AG230" i="13"/>
  <c r="AF230" i="13"/>
  <c r="AE230" i="13"/>
  <c r="AD230" i="13"/>
  <c r="AC230" i="13"/>
  <c r="AB230" i="13"/>
  <c r="AA230" i="13"/>
  <c r="BE228" i="13"/>
  <c r="BD228" i="13"/>
  <c r="BC228" i="13"/>
  <c r="BB228" i="13"/>
  <c r="BA228" i="13"/>
  <c r="AZ228" i="13"/>
  <c r="AY228" i="13"/>
  <c r="AX228" i="13"/>
  <c r="AW228" i="13"/>
  <c r="AV228" i="13"/>
  <c r="AU228" i="13"/>
  <c r="AT228" i="13"/>
  <c r="AS228" i="13"/>
  <c r="AR228" i="13"/>
  <c r="AQ228" i="13"/>
  <c r="AP228" i="13"/>
  <c r="AO228" i="13"/>
  <c r="AN228" i="13"/>
  <c r="AM228" i="13"/>
  <c r="AL228" i="13"/>
  <c r="AK228" i="13"/>
  <c r="AJ228" i="13"/>
  <c r="AI228" i="13"/>
  <c r="AH228" i="13"/>
  <c r="AG228" i="13"/>
  <c r="AF228" i="13"/>
  <c r="AE228" i="13"/>
  <c r="AD228" i="13"/>
  <c r="AC228" i="13"/>
  <c r="AB228" i="13"/>
  <c r="AA228" i="13"/>
  <c r="BE227" i="13"/>
  <c r="BD227" i="13"/>
  <c r="BC227" i="13"/>
  <c r="BB227" i="13"/>
  <c r="BA227" i="13"/>
  <c r="AZ227" i="13"/>
  <c r="AY227" i="13"/>
  <c r="AX227" i="13"/>
  <c r="AW227" i="13"/>
  <c r="AV227" i="13"/>
  <c r="AU227" i="13"/>
  <c r="AT227" i="13"/>
  <c r="AS227" i="13"/>
  <c r="AR227" i="13"/>
  <c r="AQ227" i="13"/>
  <c r="AP227" i="13"/>
  <c r="AO227" i="13"/>
  <c r="AN227" i="13"/>
  <c r="AM227" i="13"/>
  <c r="AL227" i="13"/>
  <c r="AK227" i="13"/>
  <c r="AJ227" i="13"/>
  <c r="AI227" i="13"/>
  <c r="AH227" i="13"/>
  <c r="AG227" i="13"/>
  <c r="AF227" i="13"/>
  <c r="AE227" i="13"/>
  <c r="AD227" i="13"/>
  <c r="AC227" i="13"/>
  <c r="AB227" i="13"/>
  <c r="AA227" i="13"/>
  <c r="BE225" i="13"/>
  <c r="BD225" i="13"/>
  <c r="BC225" i="13"/>
  <c r="BB225" i="13"/>
  <c r="BA225" i="13"/>
  <c r="AZ225" i="13"/>
  <c r="AY225" i="13"/>
  <c r="AX225" i="13"/>
  <c r="AW225" i="13"/>
  <c r="AV225" i="13"/>
  <c r="AU225" i="13"/>
  <c r="AT225" i="13"/>
  <c r="AS225" i="13"/>
  <c r="AR225" i="13"/>
  <c r="AQ225" i="13"/>
  <c r="AP225" i="13"/>
  <c r="AO225" i="13"/>
  <c r="AN225" i="13"/>
  <c r="AM225" i="13"/>
  <c r="AL225" i="13"/>
  <c r="AK225" i="13"/>
  <c r="AJ225" i="13"/>
  <c r="AI225" i="13"/>
  <c r="AH225" i="13"/>
  <c r="AG225" i="13"/>
  <c r="AF225" i="13"/>
  <c r="AE225" i="13"/>
  <c r="AD225" i="13"/>
  <c r="AC225" i="13"/>
  <c r="AB225" i="13"/>
  <c r="AA225" i="13"/>
  <c r="BE224" i="13"/>
  <c r="BD224" i="13"/>
  <c r="BC224" i="13"/>
  <c r="BB224" i="13"/>
  <c r="BA224" i="13"/>
  <c r="AZ224" i="13"/>
  <c r="AY224" i="13"/>
  <c r="AX224" i="13"/>
  <c r="AW224" i="13"/>
  <c r="AV224" i="13"/>
  <c r="AU224" i="13"/>
  <c r="AT224" i="13"/>
  <c r="AS224" i="13"/>
  <c r="AR224" i="13"/>
  <c r="AQ224" i="13"/>
  <c r="AP224" i="13"/>
  <c r="AO224" i="13"/>
  <c r="AN224" i="13"/>
  <c r="AM224" i="13"/>
  <c r="AL224" i="13"/>
  <c r="AK224" i="13"/>
  <c r="AJ224" i="13"/>
  <c r="AI224" i="13"/>
  <c r="AH224" i="13"/>
  <c r="AG224" i="13"/>
  <c r="AF224" i="13"/>
  <c r="AE224" i="13"/>
  <c r="AD224" i="13"/>
  <c r="AC224" i="13"/>
  <c r="AB224" i="13"/>
  <c r="AA224" i="13"/>
  <c r="BE222" i="13"/>
  <c r="BD222" i="13"/>
  <c r="BC222" i="13"/>
  <c r="BB222" i="13"/>
  <c r="BA222" i="13"/>
  <c r="AZ222" i="13"/>
  <c r="AY222" i="13"/>
  <c r="AX222" i="13"/>
  <c r="AW222" i="13"/>
  <c r="AV222" i="13"/>
  <c r="AU222" i="13"/>
  <c r="AT222" i="13"/>
  <c r="AS222" i="13"/>
  <c r="AR222" i="13"/>
  <c r="AQ222" i="13"/>
  <c r="AP222" i="13"/>
  <c r="AO222" i="13"/>
  <c r="AN222" i="13"/>
  <c r="AM222" i="13"/>
  <c r="AL222" i="13"/>
  <c r="AK222" i="13"/>
  <c r="AJ222" i="13"/>
  <c r="AI222" i="13"/>
  <c r="AH222" i="13"/>
  <c r="AG222" i="13"/>
  <c r="AF222" i="13"/>
  <c r="AE222" i="13"/>
  <c r="AD222" i="13"/>
  <c r="AC222" i="13"/>
  <c r="AB222" i="13"/>
  <c r="AA222" i="13"/>
  <c r="BE221" i="13"/>
  <c r="BD221" i="13"/>
  <c r="BC221" i="13"/>
  <c r="BB221" i="13"/>
  <c r="BA221" i="13"/>
  <c r="AZ221" i="13"/>
  <c r="AY221" i="13"/>
  <c r="AX221" i="13"/>
  <c r="AW221" i="13"/>
  <c r="AV221" i="13"/>
  <c r="AU221" i="13"/>
  <c r="AT221" i="13"/>
  <c r="AS221" i="13"/>
  <c r="AR221" i="13"/>
  <c r="AQ221" i="13"/>
  <c r="AP221" i="13"/>
  <c r="AO221" i="13"/>
  <c r="AN221" i="13"/>
  <c r="AM221" i="13"/>
  <c r="AL221" i="13"/>
  <c r="AK221" i="13"/>
  <c r="AJ221" i="13"/>
  <c r="AI221" i="13"/>
  <c r="AH221" i="13"/>
  <c r="AG221" i="13"/>
  <c r="AF221" i="13"/>
  <c r="AE221" i="13"/>
  <c r="AD221" i="13"/>
  <c r="AC221" i="13"/>
  <c r="AB221" i="13"/>
  <c r="AA221" i="13"/>
  <c r="BE219" i="13"/>
  <c r="BD219" i="13"/>
  <c r="BC219" i="13"/>
  <c r="BB219" i="13"/>
  <c r="BA219" i="13"/>
  <c r="AZ219" i="13"/>
  <c r="AY219" i="13"/>
  <c r="AX219" i="13"/>
  <c r="AW219" i="13"/>
  <c r="AV219" i="13"/>
  <c r="AU219" i="13"/>
  <c r="AT219" i="13"/>
  <c r="AS219" i="13"/>
  <c r="AR219" i="13"/>
  <c r="AQ219" i="13"/>
  <c r="AP219" i="13"/>
  <c r="AO219" i="13"/>
  <c r="AN219" i="13"/>
  <c r="AM219" i="13"/>
  <c r="AL219" i="13"/>
  <c r="AK219" i="13"/>
  <c r="AJ219" i="13"/>
  <c r="AI219" i="13"/>
  <c r="AH219" i="13"/>
  <c r="AG219" i="13"/>
  <c r="AF219" i="13"/>
  <c r="AE219" i="13"/>
  <c r="AD219" i="13"/>
  <c r="AC219" i="13"/>
  <c r="AB219" i="13"/>
  <c r="AA219" i="13"/>
  <c r="BE218" i="13"/>
  <c r="BD218" i="13"/>
  <c r="BC218" i="13"/>
  <c r="BB218" i="13"/>
  <c r="BA218" i="13"/>
  <c r="AZ218" i="13"/>
  <c r="AY218" i="13"/>
  <c r="AX218" i="13"/>
  <c r="AW218" i="13"/>
  <c r="AV218" i="13"/>
  <c r="AU218" i="13"/>
  <c r="AT218" i="13"/>
  <c r="AS218" i="13"/>
  <c r="AR218" i="13"/>
  <c r="AQ218" i="13"/>
  <c r="AP218" i="13"/>
  <c r="AO218" i="13"/>
  <c r="AN218" i="13"/>
  <c r="AM218" i="13"/>
  <c r="AL218" i="13"/>
  <c r="AK218" i="13"/>
  <c r="AJ218" i="13"/>
  <c r="AI218" i="13"/>
  <c r="AH218" i="13"/>
  <c r="AG218" i="13"/>
  <c r="AF218" i="13"/>
  <c r="AE218" i="13"/>
  <c r="AD218" i="13"/>
  <c r="AC218" i="13"/>
  <c r="AB218" i="13"/>
  <c r="AA218" i="13"/>
  <c r="BE216" i="13"/>
  <c r="BD216" i="13"/>
  <c r="BC216" i="13"/>
  <c r="BB216" i="13"/>
  <c r="BA216" i="13"/>
  <c r="AZ216" i="13"/>
  <c r="AY216" i="13"/>
  <c r="AX216" i="13"/>
  <c r="AW216" i="13"/>
  <c r="AV216" i="13"/>
  <c r="AU216" i="13"/>
  <c r="AT216" i="13"/>
  <c r="AS216" i="13"/>
  <c r="AR216" i="13"/>
  <c r="AQ216" i="13"/>
  <c r="AP216" i="13"/>
  <c r="AO216" i="13"/>
  <c r="AN216" i="13"/>
  <c r="AM216" i="13"/>
  <c r="AL216" i="13"/>
  <c r="AK216" i="13"/>
  <c r="AJ216" i="13"/>
  <c r="AI216" i="13"/>
  <c r="AH216" i="13"/>
  <c r="AG216" i="13"/>
  <c r="AF216" i="13"/>
  <c r="AE216" i="13"/>
  <c r="AD216" i="13"/>
  <c r="AC216" i="13"/>
  <c r="AB216" i="13"/>
  <c r="AA216" i="13"/>
  <c r="BE215" i="13"/>
  <c r="BD215" i="13"/>
  <c r="BC215" i="13"/>
  <c r="BB215" i="13"/>
  <c r="BA215" i="13"/>
  <c r="AZ215" i="13"/>
  <c r="AY215" i="13"/>
  <c r="AX215" i="13"/>
  <c r="AW215" i="13"/>
  <c r="AV215" i="13"/>
  <c r="AU215" i="13"/>
  <c r="AT215" i="13"/>
  <c r="AS215" i="13"/>
  <c r="AR215" i="13"/>
  <c r="AQ215" i="13"/>
  <c r="AP215" i="13"/>
  <c r="AO215" i="13"/>
  <c r="AN215" i="13"/>
  <c r="AM215" i="13"/>
  <c r="AL215" i="13"/>
  <c r="AK215" i="13"/>
  <c r="AJ215" i="13"/>
  <c r="AI215" i="13"/>
  <c r="AH215" i="13"/>
  <c r="AG215" i="13"/>
  <c r="AF215" i="13"/>
  <c r="AE215" i="13"/>
  <c r="AD215" i="13"/>
  <c r="AC215" i="13"/>
  <c r="AB215" i="13"/>
  <c r="AA215" i="13"/>
  <c r="BE213" i="13"/>
  <c r="BD213" i="13"/>
  <c r="BC213" i="13"/>
  <c r="BB213" i="13"/>
  <c r="BA213" i="13"/>
  <c r="AZ213" i="13"/>
  <c r="AY213" i="13"/>
  <c r="AX213" i="13"/>
  <c r="AW213" i="13"/>
  <c r="AV213" i="13"/>
  <c r="AU213" i="13"/>
  <c r="AT213" i="13"/>
  <c r="AS213" i="13"/>
  <c r="AR213" i="13"/>
  <c r="AQ213" i="13"/>
  <c r="AP213" i="13"/>
  <c r="AO213" i="13"/>
  <c r="AN213" i="13"/>
  <c r="AM213" i="13"/>
  <c r="AL213" i="13"/>
  <c r="AK213" i="13"/>
  <c r="AJ213" i="13"/>
  <c r="AI213" i="13"/>
  <c r="AH213" i="13"/>
  <c r="AG213" i="13"/>
  <c r="AF213" i="13"/>
  <c r="AE213" i="13"/>
  <c r="AD213" i="13"/>
  <c r="AC213" i="13"/>
  <c r="AB213" i="13"/>
  <c r="AA213" i="13"/>
  <c r="BE212" i="13"/>
  <c r="BD212" i="13"/>
  <c r="BC212" i="13"/>
  <c r="BB212" i="13"/>
  <c r="BA212" i="13"/>
  <c r="AZ212" i="13"/>
  <c r="AY212" i="13"/>
  <c r="AX212" i="13"/>
  <c r="AW212" i="13"/>
  <c r="AV212" i="13"/>
  <c r="AU212" i="13"/>
  <c r="AT212" i="13"/>
  <c r="AS212" i="13"/>
  <c r="AR212" i="13"/>
  <c r="AQ212" i="13"/>
  <c r="AP212" i="13"/>
  <c r="AO212" i="13"/>
  <c r="AN212" i="13"/>
  <c r="AM212" i="13"/>
  <c r="AL212" i="13"/>
  <c r="AK212" i="13"/>
  <c r="AJ212" i="13"/>
  <c r="AI212" i="13"/>
  <c r="AH212" i="13"/>
  <c r="AG212" i="13"/>
  <c r="AF212" i="13"/>
  <c r="AE212" i="13"/>
  <c r="AD212" i="13"/>
  <c r="AC212" i="13"/>
  <c r="AB212" i="13"/>
  <c r="AA212" i="13"/>
  <c r="BE210" i="13"/>
  <c r="BD210" i="13"/>
  <c r="BC210" i="13"/>
  <c r="BB210" i="13"/>
  <c r="BA210" i="13"/>
  <c r="AZ210" i="13"/>
  <c r="AY210" i="13"/>
  <c r="AX210" i="13"/>
  <c r="AW210" i="13"/>
  <c r="AV210" i="13"/>
  <c r="AU210" i="13"/>
  <c r="AT210" i="13"/>
  <c r="AS210" i="13"/>
  <c r="AR210" i="13"/>
  <c r="AQ210" i="13"/>
  <c r="AP210" i="13"/>
  <c r="AO210" i="13"/>
  <c r="AN210" i="13"/>
  <c r="AM210" i="13"/>
  <c r="AL210" i="13"/>
  <c r="AK210" i="13"/>
  <c r="AJ210" i="13"/>
  <c r="AI210" i="13"/>
  <c r="AH210" i="13"/>
  <c r="AG210" i="13"/>
  <c r="AF210" i="13"/>
  <c r="AE210" i="13"/>
  <c r="AD210" i="13"/>
  <c r="AC210" i="13"/>
  <c r="AB210" i="13"/>
  <c r="AA210" i="13"/>
  <c r="BE209" i="13"/>
  <c r="BD209" i="13"/>
  <c r="BC209" i="13"/>
  <c r="BB209" i="13"/>
  <c r="BA209" i="13"/>
  <c r="AZ209" i="13"/>
  <c r="AY209" i="13"/>
  <c r="AX209" i="13"/>
  <c r="AW209" i="13"/>
  <c r="AV209" i="13"/>
  <c r="AU209" i="13"/>
  <c r="AT209" i="13"/>
  <c r="AS209" i="13"/>
  <c r="AR209" i="13"/>
  <c r="AQ209" i="13"/>
  <c r="AP209" i="13"/>
  <c r="AO209" i="13"/>
  <c r="AN209" i="13"/>
  <c r="AM209" i="13"/>
  <c r="AL209" i="13"/>
  <c r="AK209" i="13"/>
  <c r="AJ209" i="13"/>
  <c r="AI209" i="13"/>
  <c r="AH209" i="13"/>
  <c r="AG209" i="13"/>
  <c r="AF209" i="13"/>
  <c r="AE209" i="13"/>
  <c r="AD209" i="13"/>
  <c r="AC209" i="13"/>
  <c r="AB209" i="13"/>
  <c r="AA209" i="13"/>
  <c r="BE207" i="13"/>
  <c r="BD207" i="13"/>
  <c r="BC207" i="13"/>
  <c r="BB207" i="13"/>
  <c r="BA207" i="13"/>
  <c r="AZ207" i="13"/>
  <c r="AY207" i="13"/>
  <c r="AX207" i="13"/>
  <c r="AW207" i="13"/>
  <c r="AV207" i="13"/>
  <c r="AU207" i="13"/>
  <c r="AT207" i="13"/>
  <c r="AS207" i="13"/>
  <c r="AR207" i="13"/>
  <c r="AQ207" i="13"/>
  <c r="AP207" i="13"/>
  <c r="AO207" i="13"/>
  <c r="AN207" i="13"/>
  <c r="AM207" i="13"/>
  <c r="AL207" i="13"/>
  <c r="AK207" i="13"/>
  <c r="AJ207" i="13"/>
  <c r="AI207" i="13"/>
  <c r="AH207" i="13"/>
  <c r="AG207" i="13"/>
  <c r="AF207" i="13"/>
  <c r="AE207" i="13"/>
  <c r="AD207" i="13"/>
  <c r="AC207" i="13"/>
  <c r="AB207" i="13"/>
  <c r="AA207" i="13"/>
  <c r="BE206" i="13"/>
  <c r="BD206" i="13"/>
  <c r="BC206" i="13"/>
  <c r="BB206" i="13"/>
  <c r="BA206" i="13"/>
  <c r="AZ206" i="13"/>
  <c r="AY206" i="13"/>
  <c r="AX206" i="13"/>
  <c r="AW206" i="13"/>
  <c r="AV206" i="13"/>
  <c r="AU206" i="13"/>
  <c r="AT206" i="13"/>
  <c r="AS206" i="13"/>
  <c r="AR206" i="13"/>
  <c r="AQ206" i="13"/>
  <c r="AP206" i="13"/>
  <c r="AO206" i="13"/>
  <c r="AN206" i="13"/>
  <c r="AM206" i="13"/>
  <c r="AL206" i="13"/>
  <c r="AK206" i="13"/>
  <c r="AJ206" i="13"/>
  <c r="AI206" i="13"/>
  <c r="AH206" i="13"/>
  <c r="AG206" i="13"/>
  <c r="AF206" i="13"/>
  <c r="AE206" i="13"/>
  <c r="AD206" i="13"/>
  <c r="AC206" i="13"/>
  <c r="AB206" i="13"/>
  <c r="AA206" i="13"/>
  <c r="BE51"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BE50" i="13"/>
  <c r="BD50"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BE48"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BE44" i="13"/>
  <c r="BD44"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BE42"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BE41" i="13"/>
  <c r="BD41"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BE36"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BE33"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BE29" i="13"/>
  <c r="BD29"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BE27"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BE23" i="13"/>
  <c r="BD23"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AQ20" i="13"/>
  <c r="AY20" i="13"/>
  <c r="BE20" i="13"/>
  <c r="BE21" i="13"/>
  <c r="BD21" i="13"/>
  <c r="BC21" i="13"/>
  <c r="BD20" i="13"/>
  <c r="BC20" i="13"/>
  <c r="BB21" i="13"/>
  <c r="BA21" i="13"/>
  <c r="AZ21" i="13"/>
  <c r="AY21" i="13"/>
  <c r="AX21" i="13"/>
  <c r="AW21" i="13"/>
  <c r="AV21" i="13"/>
  <c r="BB20" i="13"/>
  <c r="BA20" i="13"/>
  <c r="AZ20" i="13"/>
  <c r="AX20" i="13"/>
  <c r="AW20" i="13"/>
  <c r="AV20" i="13"/>
  <c r="AU21" i="13"/>
  <c r="AT21" i="13"/>
  <c r="AS21" i="13"/>
  <c r="AR21" i="13"/>
  <c r="AQ21" i="13"/>
  <c r="AP21" i="13"/>
  <c r="AO21" i="13"/>
  <c r="AU20" i="13"/>
  <c r="AT20" i="13"/>
  <c r="AS20" i="13"/>
  <c r="AR20" i="13"/>
  <c r="AP20" i="13"/>
  <c r="AO20" i="13"/>
  <c r="AN21" i="13"/>
  <c r="AM21" i="13"/>
  <c r="AL21" i="13"/>
  <c r="AK21" i="13"/>
  <c r="AJ21" i="13"/>
  <c r="AI21" i="13"/>
  <c r="AH21" i="13"/>
  <c r="AN20" i="13"/>
  <c r="AM20" i="13"/>
  <c r="AL20" i="13"/>
  <c r="AK20" i="13"/>
  <c r="AJ20" i="13"/>
  <c r="AI20" i="13"/>
  <c r="AH20" i="13"/>
  <c r="AG21" i="13"/>
  <c r="AG20" i="13"/>
  <c r="AF21" i="13"/>
  <c r="AF20" i="13"/>
  <c r="AE21" i="13"/>
  <c r="AE20" i="13"/>
  <c r="AD21" i="13"/>
  <c r="AD20" i="13"/>
  <c r="AC21" i="13"/>
  <c r="AC20" i="13"/>
  <c r="AB21" i="13"/>
  <c r="AB20" i="13"/>
  <c r="AA21" i="13"/>
  <c r="AA20" i="13"/>
  <c r="U11" i="13"/>
  <c r="O39" i="12" s="1"/>
  <c r="Q11" i="13"/>
  <c r="M41" i="12" s="1"/>
  <c r="U11" i="10"/>
  <c r="O39" i="15" s="1"/>
  <c r="Q11" i="10"/>
  <c r="AE272" i="13"/>
  <c r="O272" i="13"/>
  <c r="K252" i="13"/>
  <c r="I252" i="13"/>
  <c r="K249" i="13"/>
  <c r="I249" i="13"/>
  <c r="K246" i="13"/>
  <c r="I246" i="13"/>
  <c r="K243" i="13"/>
  <c r="I243" i="13"/>
  <c r="K240" i="13"/>
  <c r="I240" i="13"/>
  <c r="K237" i="13"/>
  <c r="I237" i="13"/>
  <c r="K234" i="13"/>
  <c r="I234" i="13"/>
  <c r="K231" i="13"/>
  <c r="I231" i="13"/>
  <c r="K228" i="13"/>
  <c r="I228" i="13"/>
  <c r="K225" i="13"/>
  <c r="I225" i="13"/>
  <c r="K222" i="13"/>
  <c r="I222" i="13"/>
  <c r="K219" i="13"/>
  <c r="I219" i="13"/>
  <c r="K216" i="13"/>
  <c r="I216" i="13"/>
  <c r="K213" i="13"/>
  <c r="I213" i="13"/>
  <c r="K210" i="13"/>
  <c r="I210" i="13"/>
  <c r="K207" i="13"/>
  <c r="I207" i="13"/>
  <c r="K51" i="13"/>
  <c r="I51" i="13"/>
  <c r="K48" i="13"/>
  <c r="I48" i="13"/>
  <c r="K45" i="13"/>
  <c r="I45" i="13"/>
  <c r="K42" i="13"/>
  <c r="I42" i="13"/>
  <c r="K39" i="13"/>
  <c r="I39" i="13"/>
  <c r="K36" i="13"/>
  <c r="I36" i="13"/>
  <c r="K33" i="13"/>
  <c r="I33" i="13"/>
  <c r="K30" i="13"/>
  <c r="I30" i="13"/>
  <c r="K27" i="13"/>
  <c r="I27" i="13"/>
  <c r="K24" i="13"/>
  <c r="I24" i="13"/>
  <c r="B23" i="13"/>
  <c r="B26" i="13" s="1"/>
  <c r="B29" i="13" s="1"/>
  <c r="B32" i="13" s="1"/>
  <c r="B35" i="13" s="1"/>
  <c r="B38" i="13" s="1"/>
  <c r="B41" i="13" s="1"/>
  <c r="B44" i="13" s="1"/>
  <c r="B47" i="13" s="1"/>
  <c r="B50" i="13" s="1"/>
  <c r="B209" i="13" s="1"/>
  <c r="B212" i="13" s="1"/>
  <c r="B215" i="13" s="1"/>
  <c r="B218" i="13" s="1"/>
  <c r="B221" i="13" s="1"/>
  <c r="B224" i="13" s="1"/>
  <c r="B227" i="13" s="1"/>
  <c r="B230" i="13" s="1"/>
  <c r="B233" i="13" s="1"/>
  <c r="B236" i="13" s="1"/>
  <c r="B239" i="13" s="1"/>
  <c r="B242" i="13" s="1"/>
  <c r="B245" i="13" s="1"/>
  <c r="B248" i="13" s="1"/>
  <c r="B251" i="13" s="1"/>
  <c r="K21" i="13"/>
  <c r="I21" i="13"/>
  <c r="AJ2" i="13"/>
  <c r="AY17" i="13" s="1"/>
  <c r="AY18" i="13" s="1"/>
  <c r="M40" i="12" l="1"/>
  <c r="M9" i="12"/>
  <c r="M17" i="12"/>
  <c r="M38" i="12"/>
  <c r="BF86" i="10"/>
  <c r="BF89" i="10"/>
  <c r="BF92" i="10"/>
  <c r="BF98" i="10"/>
  <c r="BF101" i="10"/>
  <c r="BF104" i="10"/>
  <c r="BF107" i="10"/>
  <c r="BF95" i="10"/>
  <c r="BF87" i="10"/>
  <c r="BF90" i="10"/>
  <c r="BF93" i="10"/>
  <c r="BF96" i="10"/>
  <c r="BF99" i="10"/>
  <c r="BF102" i="10"/>
  <c r="BF105" i="10"/>
  <c r="BF108" i="10"/>
  <c r="BD16" i="13"/>
  <c r="BD17" i="13" s="1"/>
  <c r="BD18" i="13" s="1"/>
  <c r="BC16" i="13"/>
  <c r="BC17" i="13" s="1"/>
  <c r="BC18" i="13" s="1"/>
  <c r="BE16" i="13"/>
  <c r="BE17" i="13" s="1"/>
  <c r="BE18" i="13" s="1"/>
  <c r="AB17" i="13"/>
  <c r="AB18" i="13" s="1"/>
  <c r="AJ17" i="13"/>
  <c r="AJ18" i="13" s="1"/>
  <c r="AR17" i="13"/>
  <c r="AR18" i="13" s="1"/>
  <c r="AZ17" i="13"/>
  <c r="AZ18" i="13" s="1"/>
  <c r="AI261" i="13"/>
  <c r="S261" i="13"/>
  <c r="AI260" i="13"/>
  <c r="AE267" i="13" s="1"/>
  <c r="AO267" i="13" s="1"/>
  <c r="S260" i="13"/>
  <c r="O267" i="13" s="1"/>
  <c r="Y267" i="13" s="1"/>
  <c r="AI259" i="13"/>
  <c r="S259" i="13"/>
  <c r="AI258" i="13"/>
  <c r="S258" i="13"/>
  <c r="AG261" i="13"/>
  <c r="Q261" i="13"/>
  <c r="AG260" i="13"/>
  <c r="Q260" i="13"/>
  <c r="AG259" i="13"/>
  <c r="Q259" i="13"/>
  <c r="AG258" i="13"/>
  <c r="Q258" i="13"/>
  <c r="Q262" i="13" s="1"/>
  <c r="O16" i="12"/>
  <c r="O42" i="12"/>
  <c r="AF17" i="13"/>
  <c r="AF18" i="13" s="1"/>
  <c r="AN17" i="13"/>
  <c r="AN18" i="13" s="1"/>
  <c r="AV17" i="13"/>
  <c r="AV18" i="13" s="1"/>
  <c r="M21" i="12"/>
  <c r="M13" i="12"/>
  <c r="O20" i="12"/>
  <c r="O12" i="12"/>
  <c r="M44" i="12"/>
  <c r="O46" i="12"/>
  <c r="S46" i="12" s="1"/>
  <c r="BF20" i="13"/>
  <c r="BF26" i="13"/>
  <c r="BF29" i="13"/>
  <c r="BF32" i="13"/>
  <c r="BF35" i="13"/>
  <c r="BF38" i="13"/>
  <c r="BF41" i="13"/>
  <c r="BF44" i="13"/>
  <c r="BF47" i="13"/>
  <c r="BF206" i="13"/>
  <c r="BF209" i="13"/>
  <c r="BF212" i="13"/>
  <c r="BF215" i="13"/>
  <c r="BF218" i="13"/>
  <c r="BF221" i="13"/>
  <c r="BF224" i="13"/>
  <c r="BF227" i="13"/>
  <c r="BF230" i="13"/>
  <c r="BF233" i="13"/>
  <c r="BF236" i="13"/>
  <c r="BF239" i="13"/>
  <c r="BF242" i="13"/>
  <c r="BF248" i="13"/>
  <c r="BF251" i="13"/>
  <c r="BF50" i="13"/>
  <c r="BF21" i="13"/>
  <c r="BF24" i="13"/>
  <c r="BF27" i="13"/>
  <c r="BF30" i="13"/>
  <c r="BF33" i="13"/>
  <c r="BF36" i="13"/>
  <c r="BF39" i="13"/>
  <c r="BF42" i="13"/>
  <c r="BF45" i="13"/>
  <c r="BF48" i="13"/>
  <c r="BF51" i="13"/>
  <c r="BF207" i="13"/>
  <c r="BF210" i="13"/>
  <c r="BF213" i="13"/>
  <c r="BF216" i="13"/>
  <c r="BF219" i="13"/>
  <c r="BF222" i="13"/>
  <c r="BF225" i="13"/>
  <c r="BF228" i="13"/>
  <c r="BF231" i="13"/>
  <c r="BF234" i="13"/>
  <c r="BF237" i="13"/>
  <c r="BF240" i="13"/>
  <c r="BF243" i="13"/>
  <c r="BF246" i="13"/>
  <c r="BF249" i="13"/>
  <c r="BF252" i="13"/>
  <c r="BF23" i="13"/>
  <c r="BF245" i="13"/>
  <c r="M39" i="15"/>
  <c r="M41" i="15"/>
  <c r="M43" i="15"/>
  <c r="M45" i="15"/>
  <c r="M47" i="15"/>
  <c r="M9" i="15"/>
  <c r="M11" i="15"/>
  <c r="M13" i="15"/>
  <c r="M15" i="15"/>
  <c r="M17" i="15"/>
  <c r="M19" i="15"/>
  <c r="M21" i="15"/>
  <c r="M40" i="15"/>
  <c r="M42" i="15"/>
  <c r="M44" i="15"/>
  <c r="Q44" i="15" s="1"/>
  <c r="W44" i="15" s="1"/>
  <c r="Y44" i="15" s="1"/>
  <c r="M46" i="15"/>
  <c r="M10" i="15"/>
  <c r="M12" i="15"/>
  <c r="M14" i="15"/>
  <c r="M38" i="15"/>
  <c r="M8" i="15"/>
  <c r="Q8" i="15" s="1"/>
  <c r="O19" i="15"/>
  <c r="O15" i="15"/>
  <c r="S15" i="15" s="1"/>
  <c r="O47" i="15"/>
  <c r="S47" i="15" s="1"/>
  <c r="O38" i="15"/>
  <c r="O40" i="15"/>
  <c r="O42" i="15"/>
  <c r="O44" i="15"/>
  <c r="S44" i="15" s="1"/>
  <c r="O46" i="15"/>
  <c r="S46" i="15" s="1"/>
  <c r="O10" i="15"/>
  <c r="S10" i="15" s="1"/>
  <c r="O12" i="15"/>
  <c r="S12" i="15" s="1"/>
  <c r="O14" i="15"/>
  <c r="S14" i="15" s="1"/>
  <c r="O16" i="15"/>
  <c r="S16" i="15" s="1"/>
  <c r="O18" i="15"/>
  <c r="O20" i="15"/>
  <c r="O8" i="15"/>
  <c r="S8" i="15" s="1"/>
  <c r="M18" i="15"/>
  <c r="O13" i="15"/>
  <c r="S13" i="15" s="1"/>
  <c r="O45" i="15"/>
  <c r="S45" i="15" s="1"/>
  <c r="O21" i="15"/>
  <c r="O17" i="15"/>
  <c r="O11" i="15"/>
  <c r="S11" i="15" s="1"/>
  <c r="O43" i="15"/>
  <c r="M20" i="15"/>
  <c r="M16" i="15"/>
  <c r="Q16" i="15" s="1"/>
  <c r="W16" i="15" s="1"/>
  <c r="Y16" i="15" s="1"/>
  <c r="O9" i="15"/>
  <c r="S9" i="15" s="1"/>
  <c r="O41" i="15"/>
  <c r="Q15" i="15"/>
  <c r="W15" i="15" s="1"/>
  <c r="Y15" i="15" s="1"/>
  <c r="M20" i="12"/>
  <c r="M16" i="12"/>
  <c r="Q16" i="12" s="1"/>
  <c r="M12" i="12"/>
  <c r="M47" i="12"/>
  <c r="M43" i="12"/>
  <c r="M39" i="12"/>
  <c r="M19" i="12"/>
  <c r="M15" i="12"/>
  <c r="M11" i="12"/>
  <c r="M46" i="12"/>
  <c r="M42" i="12"/>
  <c r="M8" i="12"/>
  <c r="Q8" i="12" s="1"/>
  <c r="M18" i="12"/>
  <c r="M14" i="12"/>
  <c r="M10" i="12"/>
  <c r="M45" i="12"/>
  <c r="O8" i="12"/>
  <c r="O19" i="12"/>
  <c r="O15" i="12"/>
  <c r="S15" i="12" s="1"/>
  <c r="O11" i="12"/>
  <c r="S11" i="12" s="1"/>
  <c r="O38" i="12"/>
  <c r="O45" i="12"/>
  <c r="O41" i="12"/>
  <c r="O18" i="12"/>
  <c r="O14" i="12"/>
  <c r="O10" i="12"/>
  <c r="O44" i="12"/>
  <c r="O40" i="12"/>
  <c r="O21" i="12"/>
  <c r="O17" i="12"/>
  <c r="O13" i="12"/>
  <c r="O9" i="12"/>
  <c r="O47" i="12"/>
  <c r="O43" i="12"/>
  <c r="AC17" i="13"/>
  <c r="AC18" i="13" s="1"/>
  <c r="AG17" i="13"/>
  <c r="AG18" i="13" s="1"/>
  <c r="AK17" i="13"/>
  <c r="AK18" i="13" s="1"/>
  <c r="AO17" i="13"/>
  <c r="AO18" i="13" s="1"/>
  <c r="AS17" i="13"/>
  <c r="AS18" i="13" s="1"/>
  <c r="AW17" i="13"/>
  <c r="AW18" i="13" s="1"/>
  <c r="BA17" i="13"/>
  <c r="BA18" i="13" s="1"/>
  <c r="BI7" i="13"/>
  <c r="AD17" i="13"/>
  <c r="AD18" i="13" s="1"/>
  <c r="AH17" i="13"/>
  <c r="AH18" i="13" s="1"/>
  <c r="AL17" i="13"/>
  <c r="AL18" i="13" s="1"/>
  <c r="AP17" i="13"/>
  <c r="AP18" i="13" s="1"/>
  <c r="AT17" i="13"/>
  <c r="AT18" i="13" s="1"/>
  <c r="AX17" i="13"/>
  <c r="AX18" i="13" s="1"/>
  <c r="BB17" i="13"/>
  <c r="BB18" i="13" s="1"/>
  <c r="AA17" i="13"/>
  <c r="AA18" i="13" s="1"/>
  <c r="AE17" i="13"/>
  <c r="AE18" i="13" s="1"/>
  <c r="AI17" i="13"/>
  <c r="AI18" i="13" s="1"/>
  <c r="AM17" i="13"/>
  <c r="AM18" i="13" s="1"/>
  <c r="AQ17" i="13"/>
  <c r="AQ18" i="13" s="1"/>
  <c r="AU17" i="13"/>
  <c r="AU18" i="13" s="1"/>
  <c r="T272" i="13"/>
  <c r="Y272" i="13" s="1"/>
  <c r="AU258" i="13" s="1"/>
  <c r="AJ272" i="13"/>
  <c r="AO272" i="13" s="1"/>
  <c r="AZ258" i="13" s="1"/>
  <c r="S47" i="12"/>
  <c r="K47" i="12"/>
  <c r="U46" i="12"/>
  <c r="S45" i="12"/>
  <c r="K45" i="12"/>
  <c r="S44" i="12"/>
  <c r="Q44" i="12"/>
  <c r="K44" i="12"/>
  <c r="S43" i="12"/>
  <c r="Q43" i="12"/>
  <c r="K43" i="12"/>
  <c r="S42" i="12"/>
  <c r="Q42" i="12"/>
  <c r="W42" i="12" s="1"/>
  <c r="K42" i="12"/>
  <c r="S41" i="12"/>
  <c r="Q41" i="12"/>
  <c r="W41" i="12" s="1"/>
  <c r="K41" i="12"/>
  <c r="S40" i="12"/>
  <c r="Q40" i="12"/>
  <c r="W40" i="12" s="1"/>
  <c r="K40" i="12"/>
  <c r="S39" i="12"/>
  <c r="Q39" i="12"/>
  <c r="W39" i="12" s="1"/>
  <c r="K39" i="12"/>
  <c r="S38" i="12"/>
  <c r="Q38" i="12"/>
  <c r="W38" i="12" s="1"/>
  <c r="K38" i="12"/>
  <c r="S21" i="12"/>
  <c r="Q21" i="12"/>
  <c r="W21" i="12" s="1"/>
  <c r="Y21" i="12" s="1"/>
  <c r="K21" i="12"/>
  <c r="S20" i="12"/>
  <c r="Q20" i="12"/>
  <c r="W20" i="12" s="1"/>
  <c r="Y20" i="12" s="1"/>
  <c r="K20" i="12"/>
  <c r="S19" i="12"/>
  <c r="Q19" i="12"/>
  <c r="W19" i="12" s="1"/>
  <c r="Y19" i="12" s="1"/>
  <c r="K19" i="12"/>
  <c r="S18" i="12"/>
  <c r="Q18" i="12"/>
  <c r="W18" i="12" s="1"/>
  <c r="Y18" i="12" s="1"/>
  <c r="K18" i="12"/>
  <c r="S17" i="12"/>
  <c r="Q17" i="12"/>
  <c r="W17" i="12" s="1"/>
  <c r="Y17" i="12" s="1"/>
  <c r="K17" i="12"/>
  <c r="S16" i="12"/>
  <c r="K16" i="12"/>
  <c r="K15" i="12"/>
  <c r="S14" i="12"/>
  <c r="K14" i="12"/>
  <c r="S13" i="12"/>
  <c r="K13" i="12"/>
  <c r="S12" i="12"/>
  <c r="K12" i="12"/>
  <c r="K11" i="12"/>
  <c r="S10" i="12"/>
  <c r="K10" i="12"/>
  <c r="K9" i="12"/>
  <c r="S8" i="12"/>
  <c r="K8" i="12"/>
  <c r="BH53" i="13" l="1"/>
  <c r="BH56" i="13"/>
  <c r="BH59" i="13"/>
  <c r="BH62" i="13"/>
  <c r="BH65" i="13"/>
  <c r="BH68" i="13"/>
  <c r="BH71" i="13"/>
  <c r="BH74" i="13"/>
  <c r="BH77" i="13"/>
  <c r="BH80" i="13"/>
  <c r="BH83" i="13"/>
  <c r="BH86" i="13"/>
  <c r="BH89" i="13"/>
  <c r="BH92" i="13"/>
  <c r="BH95" i="13"/>
  <c r="BH98" i="13"/>
  <c r="BH101" i="13"/>
  <c r="BH104" i="13"/>
  <c r="BH107" i="13"/>
  <c r="BH110" i="13"/>
  <c r="BH113" i="13"/>
  <c r="BH116" i="13"/>
  <c r="BH119" i="13"/>
  <c r="BH122" i="13"/>
  <c r="BH125" i="13"/>
  <c r="BH128" i="13"/>
  <c r="BH131" i="13"/>
  <c r="BH134" i="13"/>
  <c r="BH137" i="13"/>
  <c r="BH140" i="13"/>
  <c r="BH143" i="13"/>
  <c r="BH146" i="13"/>
  <c r="BH149" i="13"/>
  <c r="BH152" i="13"/>
  <c r="BH155" i="13"/>
  <c r="BH158" i="13"/>
  <c r="BH161" i="13"/>
  <c r="BH164" i="13"/>
  <c r="BH167" i="13"/>
  <c r="BH170" i="13"/>
  <c r="BH173" i="13"/>
  <c r="BH176" i="13"/>
  <c r="BH179" i="13"/>
  <c r="BH182" i="13"/>
  <c r="BH185" i="13"/>
  <c r="BH188" i="13"/>
  <c r="BH191" i="13"/>
  <c r="BH194" i="13"/>
  <c r="BH197" i="13"/>
  <c r="BH200" i="13"/>
  <c r="BH203" i="13"/>
  <c r="BH54" i="13"/>
  <c r="BH57" i="13"/>
  <c r="BH60" i="13"/>
  <c r="BH63" i="13"/>
  <c r="BH66" i="13"/>
  <c r="BH69" i="13"/>
  <c r="BH72" i="13"/>
  <c r="BH75" i="13"/>
  <c r="BH78" i="13"/>
  <c r="BH81" i="13"/>
  <c r="BH84" i="13"/>
  <c r="BH87" i="13"/>
  <c r="BH90" i="13"/>
  <c r="BH93" i="13"/>
  <c r="BH96" i="13"/>
  <c r="BH99" i="13"/>
  <c r="BH102" i="13"/>
  <c r="BH105" i="13"/>
  <c r="BH108" i="13"/>
  <c r="BH111" i="13"/>
  <c r="BH114" i="13"/>
  <c r="BH117" i="13"/>
  <c r="BH120" i="13"/>
  <c r="BH123" i="13"/>
  <c r="BH126" i="13"/>
  <c r="BH129" i="13"/>
  <c r="BH132" i="13"/>
  <c r="BH135" i="13"/>
  <c r="BH138" i="13"/>
  <c r="BH141" i="13"/>
  <c r="BH144" i="13"/>
  <c r="BH147" i="13"/>
  <c r="BH150" i="13"/>
  <c r="BH153" i="13"/>
  <c r="BH156" i="13"/>
  <c r="BH159" i="13"/>
  <c r="BH162" i="13"/>
  <c r="BH165" i="13"/>
  <c r="BH168" i="13"/>
  <c r="BH171" i="13"/>
  <c r="BH174" i="13"/>
  <c r="BH177" i="13"/>
  <c r="BH180" i="13"/>
  <c r="BH183" i="13"/>
  <c r="BH186" i="13"/>
  <c r="BH189" i="13"/>
  <c r="BH192" i="13"/>
  <c r="BH195" i="13"/>
  <c r="BH198" i="13"/>
  <c r="BH201" i="13"/>
  <c r="BH204" i="13"/>
  <c r="S262" i="13"/>
  <c r="Q12" i="15"/>
  <c r="W12" i="15" s="1"/>
  <c r="W8" i="15"/>
  <c r="Q46" i="15"/>
  <c r="Q13" i="15"/>
  <c r="W13" i="15" s="1"/>
  <c r="AV29" i="10" s="1"/>
  <c r="Q14" i="15"/>
  <c r="W14" i="15" s="1"/>
  <c r="Y14" i="15" s="1"/>
  <c r="BH245" i="13"/>
  <c r="BH252" i="13"/>
  <c r="BH246" i="13"/>
  <c r="W43" i="12"/>
  <c r="Y43" i="12" s="1"/>
  <c r="AG262" i="13"/>
  <c r="AI262" i="13"/>
  <c r="K46" i="12"/>
  <c r="Y38" i="12"/>
  <c r="Y39" i="12"/>
  <c r="Y40" i="12"/>
  <c r="Y41" i="12"/>
  <c r="Y42" i="12"/>
  <c r="BH240" i="13"/>
  <c r="BH234" i="13"/>
  <c r="BH228" i="13"/>
  <c r="BH222" i="13"/>
  <c r="BH216" i="13"/>
  <c r="BH210" i="13"/>
  <c r="BH48" i="13"/>
  <c r="BH42" i="13"/>
  <c r="BH36" i="13"/>
  <c r="BH30" i="13"/>
  <c r="BH24" i="13"/>
  <c r="BH50" i="13"/>
  <c r="BH248" i="13"/>
  <c r="BH239" i="13"/>
  <c r="BH233" i="13"/>
  <c r="BH227" i="13"/>
  <c r="BH221" i="13"/>
  <c r="BH215" i="13"/>
  <c r="BH209" i="13"/>
  <c r="BH44" i="13"/>
  <c r="BH38" i="13"/>
  <c r="BH32" i="13"/>
  <c r="BH26" i="13"/>
  <c r="BH23" i="13"/>
  <c r="BH249" i="13"/>
  <c r="BH243" i="13"/>
  <c r="BH237" i="13"/>
  <c r="BH231" i="13"/>
  <c r="BH225" i="13"/>
  <c r="BH219" i="13"/>
  <c r="BH213" i="13"/>
  <c r="BH207" i="13"/>
  <c r="BH51" i="13"/>
  <c r="BH45" i="13"/>
  <c r="BH39" i="13"/>
  <c r="BH33" i="13"/>
  <c r="BH27" i="13"/>
  <c r="BH21" i="13"/>
  <c r="BH251" i="13"/>
  <c r="BH242" i="13"/>
  <c r="BH236" i="13"/>
  <c r="BH230" i="13"/>
  <c r="BH224" i="13"/>
  <c r="BH218" i="13"/>
  <c r="BH212" i="13"/>
  <c r="BH206" i="13"/>
  <c r="BH47" i="13"/>
  <c r="BH41" i="13"/>
  <c r="BH35" i="13"/>
  <c r="BH29" i="13"/>
  <c r="BH20" i="13"/>
  <c r="Q14" i="12"/>
  <c r="W14" i="12" s="1"/>
  <c r="Y14" i="12" s="1"/>
  <c r="Q15" i="12"/>
  <c r="W15" i="12" s="1"/>
  <c r="Y15" i="12" s="1"/>
  <c r="Q47" i="12"/>
  <c r="W47" i="12" s="1"/>
  <c r="Y47" i="12" s="1"/>
  <c r="Y8" i="15"/>
  <c r="AN83" i="10"/>
  <c r="BB74" i="10"/>
  <c r="AT74" i="10"/>
  <c r="AJ65" i="10"/>
  <c r="AU83" i="10"/>
  <c r="AY77" i="10"/>
  <c r="AA77" i="10"/>
  <c r="BA68" i="10"/>
  <c r="AO62" i="10"/>
  <c r="AE59" i="10"/>
  <c r="AR80" i="10"/>
  <c r="AF80" i="10"/>
  <c r="AB74" i="10"/>
  <c r="AP71" i="10"/>
  <c r="AR68" i="10"/>
  <c r="AB68" i="10"/>
  <c r="AF62" i="10"/>
  <c r="AP59" i="10"/>
  <c r="AY50" i="10"/>
  <c r="BA83" i="10"/>
  <c r="AW71" i="10"/>
  <c r="AW65" i="10"/>
  <c r="AH50" i="10"/>
  <c r="AT44" i="10"/>
  <c r="AD44" i="10"/>
  <c r="AC77" i="10"/>
  <c r="AM47" i="10"/>
  <c r="BA44" i="10"/>
  <c r="AK44" i="10"/>
  <c r="AO71" i="10"/>
  <c r="AF50" i="10"/>
  <c r="AQ68" i="10"/>
  <c r="AV50" i="10"/>
  <c r="Q45" i="15"/>
  <c r="W45" i="15" s="1"/>
  <c r="Y45" i="15" s="1"/>
  <c r="Q11" i="15"/>
  <c r="W11" i="15" s="1"/>
  <c r="Y13" i="15"/>
  <c r="AN29" i="10"/>
  <c r="AF29" i="10"/>
  <c r="AU29" i="10"/>
  <c r="AM29" i="10"/>
  <c r="AA29" i="10"/>
  <c r="AX29" i="10"/>
  <c r="AP29" i="10"/>
  <c r="BA29" i="10"/>
  <c r="AO29" i="10"/>
  <c r="AC29" i="10"/>
  <c r="Q9" i="15"/>
  <c r="W9" i="15" s="1"/>
  <c r="BB32" i="10" s="1"/>
  <c r="Y12" i="15"/>
  <c r="AV35" i="10"/>
  <c r="AN35" i="10"/>
  <c r="AJ35" i="10"/>
  <c r="AF35" i="10"/>
  <c r="AB35" i="10"/>
  <c r="AU35" i="10"/>
  <c r="AQ35" i="10"/>
  <c r="AM35" i="10"/>
  <c r="AI35" i="10"/>
  <c r="AA35" i="10"/>
  <c r="BB35" i="10"/>
  <c r="AX35" i="10"/>
  <c r="AT35" i="10"/>
  <c r="AP35" i="10"/>
  <c r="AH35" i="10"/>
  <c r="AM23" i="10"/>
  <c r="BA35" i="10"/>
  <c r="AW35" i="10"/>
  <c r="AO35" i="10"/>
  <c r="AG35" i="10"/>
  <c r="AC35" i="10"/>
  <c r="AU32" i="10"/>
  <c r="AA32" i="10"/>
  <c r="Q10" i="15"/>
  <c r="W10" i="15" s="1"/>
  <c r="Y10" i="15" s="1"/>
  <c r="Q47" i="15"/>
  <c r="W47" i="15" s="1"/>
  <c r="Y47" i="15" s="1"/>
  <c r="Q13" i="12"/>
  <c r="W13" i="12" s="1"/>
  <c r="Y13" i="12" s="1"/>
  <c r="Q12" i="12"/>
  <c r="W12" i="12" s="1"/>
  <c r="Y12" i="12" s="1"/>
  <c r="W44" i="12"/>
  <c r="Y44" i="12" s="1"/>
  <c r="Q45" i="12"/>
  <c r="W45" i="12" s="1"/>
  <c r="Y45" i="12" s="1"/>
  <c r="Q46" i="12"/>
  <c r="W16" i="12"/>
  <c r="Y16" i="12" s="1"/>
  <c r="Q9" i="12"/>
  <c r="W8" i="12"/>
  <c r="Y8" i="12" s="1"/>
  <c r="BE258" i="13"/>
  <c r="Q10" i="12"/>
  <c r="W10" i="12" s="1"/>
  <c r="Y10" i="12" s="1"/>
  <c r="Q11" i="12"/>
  <c r="W11" i="12" s="1"/>
  <c r="Y11" i="12" s="1"/>
  <c r="S9" i="12"/>
  <c r="K108" i="10"/>
  <c r="I108" i="10"/>
  <c r="K105" i="10"/>
  <c r="I105" i="10"/>
  <c r="K102" i="10"/>
  <c r="I102" i="10"/>
  <c r="K99" i="10"/>
  <c r="I99" i="10"/>
  <c r="K96" i="10"/>
  <c r="I96" i="10"/>
  <c r="K93" i="10"/>
  <c r="I93" i="10"/>
  <c r="K90" i="10"/>
  <c r="I90" i="10"/>
  <c r="K87" i="10"/>
  <c r="I87" i="10"/>
  <c r="K84" i="10"/>
  <c r="I84" i="10"/>
  <c r="K81" i="10"/>
  <c r="I81" i="10"/>
  <c r="K78" i="10"/>
  <c r="I78" i="10"/>
  <c r="K75" i="10"/>
  <c r="I75" i="10"/>
  <c r="K72" i="10"/>
  <c r="I72" i="10"/>
  <c r="K69" i="10"/>
  <c r="I69" i="10"/>
  <c r="K66" i="10"/>
  <c r="I66" i="10"/>
  <c r="K63" i="10"/>
  <c r="I63" i="10"/>
  <c r="K60" i="10"/>
  <c r="I60" i="10"/>
  <c r="K51" i="10"/>
  <c r="I51" i="10"/>
  <c r="K48" i="10"/>
  <c r="I48" i="10"/>
  <c r="K45" i="10"/>
  <c r="I45" i="10"/>
  <c r="K42" i="10"/>
  <c r="I42" i="10"/>
  <c r="K39" i="10"/>
  <c r="I39" i="10"/>
  <c r="K36" i="10"/>
  <c r="I36" i="10"/>
  <c r="K33" i="10"/>
  <c r="I33" i="10"/>
  <c r="K30" i="10"/>
  <c r="I30" i="10"/>
  <c r="K27" i="10"/>
  <c r="I27" i="10"/>
  <c r="K24" i="10"/>
  <c r="I24" i="10"/>
  <c r="K21" i="10"/>
  <c r="I21" i="10"/>
  <c r="AY57" i="10" l="1"/>
  <c r="AU57" i="10"/>
  <c r="AO57" i="10"/>
  <c r="AV57" i="10"/>
  <c r="AH57" i="10"/>
  <c r="AF57" i="10"/>
  <c r="AV83" i="10"/>
  <c r="AV56" i="10"/>
  <c r="AH56" i="10"/>
  <c r="AF56" i="10"/>
  <c r="AY56" i="10"/>
  <c r="AU56" i="10"/>
  <c r="AO56" i="10"/>
  <c r="AX56" i="10"/>
  <c r="AP56" i="10"/>
  <c r="AM56" i="10"/>
  <c r="AI56" i="10"/>
  <c r="AE56" i="10"/>
  <c r="AA56" i="10"/>
  <c r="BF56" i="10" s="1"/>
  <c r="AG29" i="10"/>
  <c r="AW29" i="10"/>
  <c r="AH29" i="10"/>
  <c r="AT29" i="10"/>
  <c r="BB29" i="10"/>
  <c r="AI29" i="10"/>
  <c r="AQ29" i="10"/>
  <c r="AB29" i="10"/>
  <c r="AJ29" i="10"/>
  <c r="AP47" i="10"/>
  <c r="AG65" i="10"/>
  <c r="AX47" i="10"/>
  <c r="AY62" i="10"/>
  <c r="AC44" i="10"/>
  <c r="AS44" i="10"/>
  <c r="AE47" i="10"/>
  <c r="AO50" i="10"/>
  <c r="AE80" i="10"/>
  <c r="AL44" i="10"/>
  <c r="BB44" i="10"/>
  <c r="AU62" i="10"/>
  <c r="AG71" i="10"/>
  <c r="AK77" i="10"/>
  <c r="AU50" i="10"/>
  <c r="AI68" i="10"/>
  <c r="AX59" i="10"/>
  <c r="AV62" i="10"/>
  <c r="AN68" i="10"/>
  <c r="AH71" i="10"/>
  <c r="AX71" i="10"/>
  <c r="AL77" i="10"/>
  <c r="AJ80" i="10"/>
  <c r="AZ80" i="10"/>
  <c r="AM59" i="10"/>
  <c r="AA65" i="10"/>
  <c r="AS74" i="10"/>
  <c r="AQ77" i="10"/>
  <c r="AM83" i="10"/>
  <c r="AH62" i="10"/>
  <c r="AZ71" i="10"/>
  <c r="AX74" i="10"/>
  <c r="AD80" i="10"/>
  <c r="AJ32" i="10"/>
  <c r="AW32" i="10"/>
  <c r="AO23" i="10"/>
  <c r="AG117" i="10"/>
  <c r="AT23" i="10"/>
  <c r="AM32" i="10"/>
  <c r="AB32" i="10"/>
  <c r="AV32" i="10"/>
  <c r="AV23" i="10"/>
  <c r="AP32" i="10"/>
  <c r="AF23" i="10"/>
  <c r="AG32" i="10"/>
  <c r="AA23" i="10"/>
  <c r="AX32" i="10"/>
  <c r="AH23" i="10"/>
  <c r="AX23" i="10"/>
  <c r="AI32" i="10"/>
  <c r="AQ32" i="10"/>
  <c r="AQ23" i="10"/>
  <c r="AF32" i="10"/>
  <c r="AN32" i="10"/>
  <c r="AJ23" i="10"/>
  <c r="AC32" i="10"/>
  <c r="AO32" i="10"/>
  <c r="BA32" i="10"/>
  <c r="AC23" i="10"/>
  <c r="BA23" i="10"/>
  <c r="AH32" i="10"/>
  <c r="AT32" i="10"/>
  <c r="BB23" i="10"/>
  <c r="AU23" i="10"/>
  <c r="AN23" i="10"/>
  <c r="AG23" i="10"/>
  <c r="AP23" i="10"/>
  <c r="AB23" i="10"/>
  <c r="AW23" i="10"/>
  <c r="AI23" i="10"/>
  <c r="BF35" i="10"/>
  <c r="BF29" i="10"/>
  <c r="Y9" i="15"/>
  <c r="AU33" i="10" s="1"/>
  <c r="BA38" i="10"/>
  <c r="AR38" i="10"/>
  <c r="AM38" i="10"/>
  <c r="AZ38" i="10"/>
  <c r="AU38" i="10"/>
  <c r="AQ38" i="10"/>
  <c r="AL38" i="10"/>
  <c r="AY38" i="10"/>
  <c r="BB38" i="10"/>
  <c r="AX38" i="10"/>
  <c r="AS38" i="10"/>
  <c r="AN38" i="10"/>
  <c r="AJ38" i="10"/>
  <c r="AT38" i="10"/>
  <c r="AK38" i="10"/>
  <c r="AV41" i="10"/>
  <c r="AN41" i="10"/>
  <c r="AJ41" i="10"/>
  <c r="AF41" i="10"/>
  <c r="AB41" i="10"/>
  <c r="AF38" i="10"/>
  <c r="AU41" i="10"/>
  <c r="AQ41" i="10"/>
  <c r="AM41" i="10"/>
  <c r="AI41" i="10"/>
  <c r="AA41" i="10"/>
  <c r="AE38" i="10"/>
  <c r="BB26" i="10"/>
  <c r="AX26" i="10"/>
  <c r="AT26" i="10"/>
  <c r="AP26" i="10"/>
  <c r="AH26" i="10"/>
  <c r="AH20" i="10"/>
  <c r="AP20" i="10"/>
  <c r="AT20" i="10"/>
  <c r="AX20" i="10"/>
  <c r="BB20" i="10"/>
  <c r="BB41" i="10"/>
  <c r="AX41" i="10"/>
  <c r="AG38" i="10"/>
  <c r="BA26" i="10"/>
  <c r="AW26" i="10"/>
  <c r="AO26" i="10"/>
  <c r="AG26" i="10"/>
  <c r="AC26" i="10"/>
  <c r="AI20" i="10"/>
  <c r="AM20" i="10"/>
  <c r="AQ20" i="10"/>
  <c r="AU20" i="10"/>
  <c r="BA41" i="10"/>
  <c r="AW41" i="10"/>
  <c r="AP41" i="10"/>
  <c r="AH41" i="10"/>
  <c r="AC41" i="10"/>
  <c r="AD38" i="10"/>
  <c r="AV26" i="10"/>
  <c r="AN26" i="10"/>
  <c r="AJ26" i="10"/>
  <c r="AF26" i="10"/>
  <c r="AB26" i="10"/>
  <c r="AB20" i="10"/>
  <c r="AF20" i="10"/>
  <c r="AJ20" i="10"/>
  <c r="AN20" i="10"/>
  <c r="AV20" i="10"/>
  <c r="AT41" i="10"/>
  <c r="AO41" i="10"/>
  <c r="AG41" i="10"/>
  <c r="AC38" i="10"/>
  <c r="AU26" i="10"/>
  <c r="AQ26" i="10"/>
  <c r="AM26" i="10"/>
  <c r="AI26" i="10"/>
  <c r="AA26" i="10"/>
  <c r="AC20" i="10"/>
  <c r="AG20" i="10"/>
  <c r="AO20" i="10"/>
  <c r="AW20" i="10"/>
  <c r="BA20" i="10"/>
  <c r="AA20" i="10"/>
  <c r="BA30" i="10"/>
  <c r="AW30" i="10"/>
  <c r="AO30" i="10"/>
  <c r="AG30" i="10"/>
  <c r="AC30" i="10"/>
  <c r="AV30" i="10"/>
  <c r="AN30" i="10"/>
  <c r="AJ30" i="10"/>
  <c r="AF30" i="10"/>
  <c r="AB30" i="10"/>
  <c r="AU30" i="10"/>
  <c r="AQ30" i="10"/>
  <c r="AM30" i="10"/>
  <c r="AI30" i="10"/>
  <c r="AA30" i="10"/>
  <c r="BB30" i="10"/>
  <c r="AX30" i="10"/>
  <c r="AT30" i="10"/>
  <c r="AP30" i="10"/>
  <c r="AH30" i="10"/>
  <c r="Y11" i="15"/>
  <c r="AF83" i="10"/>
  <c r="BB80" i="10"/>
  <c r="AT80" i="10"/>
  <c r="AL80" i="10"/>
  <c r="AZ77" i="10"/>
  <c r="AN77" i="10"/>
  <c r="AJ77" i="10"/>
  <c r="AP74" i="10"/>
  <c r="AH74" i="10"/>
  <c r="AD74" i="10"/>
  <c r="AR71" i="10"/>
  <c r="AJ71" i="10"/>
  <c r="AB71" i="10"/>
  <c r="AX68" i="10"/>
  <c r="AV65" i="10"/>
  <c r="AR65" i="10"/>
  <c r="AB65" i="10"/>
  <c r="AX62" i="10"/>
  <c r="AP62" i="10"/>
  <c r="AY83" i="10"/>
  <c r="AQ83" i="10"/>
  <c r="AI83" i="10"/>
  <c r="AA83" i="10"/>
  <c r="AC80" i="10"/>
  <c r="AI77" i="10"/>
  <c r="AE77" i="10"/>
  <c r="AK74" i="10"/>
  <c r="AC74" i="10"/>
  <c r="AA71" i="10"/>
  <c r="AW68" i="10"/>
  <c r="AS68" i="10"/>
  <c r="AK68" i="10"/>
  <c r="AC68" i="10"/>
  <c r="AY65" i="10"/>
  <c r="AQ65" i="10"/>
  <c r="AI65" i="10"/>
  <c r="AL83" i="10"/>
  <c r="AD83" i="10"/>
  <c r="AV80" i="10"/>
  <c r="AB80" i="10"/>
  <c r="AT77" i="10"/>
  <c r="AR74" i="10"/>
  <c r="AJ74" i="10"/>
  <c r="BB71" i="10"/>
  <c r="AZ68" i="10"/>
  <c r="AJ68" i="10"/>
  <c r="AF68" i="10"/>
  <c r="AH65" i="10"/>
  <c r="BB59" i="10"/>
  <c r="AT59" i="10"/>
  <c r="AL59" i="10"/>
  <c r="AH59" i="10"/>
  <c r="AD59" i="10"/>
  <c r="AW83" i="10"/>
  <c r="AS77" i="10"/>
  <c r="AO59" i="10"/>
  <c r="AM50" i="10"/>
  <c r="AI50" i="10"/>
  <c r="AE50" i="10"/>
  <c r="AA50" i="10"/>
  <c r="AW47" i="10"/>
  <c r="AO47" i="10"/>
  <c r="AG47" i="10"/>
  <c r="AO83" i="10"/>
  <c r="AG83" i="10"/>
  <c r="AM80" i="10"/>
  <c r="AY74" i="10"/>
  <c r="AQ74" i="10"/>
  <c r="AU68" i="10"/>
  <c r="AE62" i="10"/>
  <c r="AA62" i="10"/>
  <c r="AG59" i="10"/>
  <c r="AX50" i="10"/>
  <c r="AP50" i="10"/>
  <c r="AS83" i="10"/>
  <c r="AO65" i="10"/>
  <c r="AW59" i="10"/>
  <c r="AO44" i="10"/>
  <c r="AU80" i="10"/>
  <c r="BA77" i="10"/>
  <c r="AK71" i="10"/>
  <c r="AE68" i="10"/>
  <c r="BB47" i="10"/>
  <c r="BA71" i="10"/>
  <c r="AL47" i="10"/>
  <c r="AH47" i="10"/>
  <c r="AF44" i="10"/>
  <c r="AV44" i="10"/>
  <c r="AM62" i="10"/>
  <c r="AI62" i="10"/>
  <c r="AT47" i="10"/>
  <c r="AD47" i="10"/>
  <c r="AN44" i="10"/>
  <c r="BA84" i="10"/>
  <c r="AE81" i="10"/>
  <c r="AK78" i="10"/>
  <c r="AC78" i="10"/>
  <c r="AW72" i="10"/>
  <c r="AO72" i="10"/>
  <c r="AG72" i="10"/>
  <c r="AQ69" i="10"/>
  <c r="AI69" i="10"/>
  <c r="AW66" i="10"/>
  <c r="AG66" i="10"/>
  <c r="AY63" i="10"/>
  <c r="AU63" i="10"/>
  <c r="AV84" i="10"/>
  <c r="AN84" i="10"/>
  <c r="AD81" i="10"/>
  <c r="BB75" i="10"/>
  <c r="AX75" i="10"/>
  <c r="AT75" i="10"/>
  <c r="AZ72" i="10"/>
  <c r="AJ66" i="10"/>
  <c r="AH63" i="10"/>
  <c r="AU84" i="10"/>
  <c r="AM84" i="10"/>
  <c r="AY78" i="10"/>
  <c r="AQ78" i="10"/>
  <c r="AA78" i="10"/>
  <c r="AS75" i="10"/>
  <c r="BA69" i="10"/>
  <c r="AA66" i="10"/>
  <c r="AO63" i="10"/>
  <c r="AM60" i="10"/>
  <c r="AE60" i="10"/>
  <c r="AX72" i="10"/>
  <c r="AP60" i="10"/>
  <c r="AV51" i="10"/>
  <c r="AF51" i="10"/>
  <c r="AX48" i="10"/>
  <c r="AP48" i="10"/>
  <c r="AZ81" i="10"/>
  <c r="AJ81" i="10"/>
  <c r="AF81" i="10"/>
  <c r="AL78" i="10"/>
  <c r="AN69" i="10"/>
  <c r="AB69" i="10"/>
  <c r="AF63" i="10"/>
  <c r="AX60" i="10"/>
  <c r="AY51" i="10"/>
  <c r="AU51" i="10"/>
  <c r="AB75" i="10"/>
  <c r="AP72" i="10"/>
  <c r="AR69" i="10"/>
  <c r="AH51" i="10"/>
  <c r="BB45" i="10"/>
  <c r="AT45" i="10"/>
  <c r="AL45" i="10"/>
  <c r="AD45" i="10"/>
  <c r="AR81" i="10"/>
  <c r="AM48" i="10"/>
  <c r="AS45" i="10"/>
  <c r="AC45" i="10"/>
  <c r="AH72" i="10"/>
  <c r="AV63" i="10"/>
  <c r="AE48" i="10"/>
  <c r="AO51" i="10"/>
  <c r="BA45" i="10"/>
  <c r="AK45" i="10"/>
  <c r="AU36" i="10"/>
  <c r="AQ36" i="10"/>
  <c r="AM36" i="10"/>
  <c r="AI36" i="10"/>
  <c r="BB36" i="10"/>
  <c r="AX36" i="10"/>
  <c r="AW36" i="10"/>
  <c r="AG36" i="10"/>
  <c r="AC36" i="10"/>
  <c r="AQ33" i="10"/>
  <c r="AI33" i="10"/>
  <c r="AX24" i="10"/>
  <c r="AH24" i="10"/>
  <c r="BA36" i="10"/>
  <c r="AV36" i="10"/>
  <c r="AP36" i="10"/>
  <c r="AF36" i="10"/>
  <c r="AB36" i="10"/>
  <c r="BB33" i="10"/>
  <c r="AT33" i="10"/>
  <c r="AH33" i="10"/>
  <c r="AO24" i="10"/>
  <c r="AT36" i="10"/>
  <c r="AO36" i="10"/>
  <c r="AJ36" i="10"/>
  <c r="AA36" i="10"/>
  <c r="BA33" i="10"/>
  <c r="AO33" i="10"/>
  <c r="AC33" i="10"/>
  <c r="AJ24" i="10"/>
  <c r="AN36" i="10"/>
  <c r="AH36" i="10"/>
  <c r="AV33" i="10"/>
  <c r="AJ33" i="10"/>
  <c r="AB33" i="10"/>
  <c r="AM24" i="10"/>
  <c r="W46" i="15"/>
  <c r="Y46" i="15" s="1"/>
  <c r="W9" i="12"/>
  <c r="Y9" i="12" s="1"/>
  <c r="W46" i="12"/>
  <c r="Y46" i="12" s="1"/>
  <c r="AG115" i="10"/>
  <c r="AI117" i="10"/>
  <c r="Q117" i="10"/>
  <c r="S116" i="10"/>
  <c r="Q116" i="10"/>
  <c r="S117" i="10"/>
  <c r="O128" i="10"/>
  <c r="AM57" i="10" l="1"/>
  <c r="AI57" i="10"/>
  <c r="AE57" i="10"/>
  <c r="AA57" i="10"/>
  <c r="AX57" i="10"/>
  <c r="AP57" i="10"/>
  <c r="AA24" i="10"/>
  <c r="AQ24" i="10"/>
  <c r="AF33" i="10"/>
  <c r="AN33" i="10"/>
  <c r="AF24" i="10"/>
  <c r="AV24" i="10"/>
  <c r="AG33" i="10"/>
  <c r="AW33" i="10"/>
  <c r="AC24" i="10"/>
  <c r="BA24" i="10"/>
  <c r="AP33" i="10"/>
  <c r="AX33" i="10"/>
  <c r="AT24" i="10"/>
  <c r="AA33" i="10"/>
  <c r="AM33" i="10"/>
  <c r="BF32" i="10"/>
  <c r="BF38" i="10"/>
  <c r="BF47" i="10"/>
  <c r="BF26" i="10"/>
  <c r="BF44" i="10"/>
  <c r="BF68" i="10"/>
  <c r="BF65" i="10"/>
  <c r="AW24" i="10"/>
  <c r="AP24" i="10"/>
  <c r="AI24" i="10"/>
  <c r="AB24" i="10"/>
  <c r="AU24" i="10"/>
  <c r="AN24" i="10"/>
  <c r="BB24" i="10"/>
  <c r="AG24" i="10"/>
  <c r="BF74" i="10"/>
  <c r="BF77" i="10"/>
  <c r="BF50" i="10"/>
  <c r="BF80" i="10"/>
  <c r="BF71" i="10"/>
  <c r="BF83" i="10"/>
  <c r="BF41" i="10"/>
  <c r="BF36" i="10"/>
  <c r="BF33" i="10"/>
  <c r="BF62" i="10"/>
  <c r="BF59" i="10"/>
  <c r="BF30" i="10"/>
  <c r="AW84" i="10"/>
  <c r="AS84" i="10"/>
  <c r="AO84" i="10"/>
  <c r="AG84" i="10"/>
  <c r="AU81" i="10"/>
  <c r="AM81" i="10"/>
  <c r="BA78" i="10"/>
  <c r="AS78" i="10"/>
  <c r="AY75" i="10"/>
  <c r="AQ75" i="10"/>
  <c r="BA72" i="10"/>
  <c r="AK72" i="10"/>
  <c r="AU69" i="10"/>
  <c r="AE69" i="10"/>
  <c r="AO66" i="10"/>
  <c r="AM63" i="10"/>
  <c r="AI63" i="10"/>
  <c r="AE63" i="10"/>
  <c r="AA63" i="10"/>
  <c r="AW60" i="10"/>
  <c r="AO60" i="10"/>
  <c r="AG60" i="10"/>
  <c r="AF84" i="10"/>
  <c r="BB81" i="10"/>
  <c r="AT81" i="10"/>
  <c r="AL81" i="10"/>
  <c r="AZ78" i="10"/>
  <c r="AN78" i="10"/>
  <c r="AJ78" i="10"/>
  <c r="AP75" i="10"/>
  <c r="AH75" i="10"/>
  <c r="AD75" i="10"/>
  <c r="AR72" i="10"/>
  <c r="AJ72" i="10"/>
  <c r="AB72" i="10"/>
  <c r="AX69" i="10"/>
  <c r="AV66" i="10"/>
  <c r="AR66" i="10"/>
  <c r="AB66" i="10"/>
  <c r="AX63" i="10"/>
  <c r="AP63" i="10"/>
  <c r="AY84" i="10"/>
  <c r="AQ84" i="10"/>
  <c r="AI84" i="10"/>
  <c r="AA84" i="10"/>
  <c r="AC81" i="10"/>
  <c r="AI78" i="10"/>
  <c r="AE78" i="10"/>
  <c r="AK75" i="10"/>
  <c r="AC75" i="10"/>
  <c r="AA72" i="10"/>
  <c r="AW69" i="10"/>
  <c r="AS69" i="10"/>
  <c r="AK69" i="10"/>
  <c r="AC69" i="10"/>
  <c r="AY66" i="10"/>
  <c r="AQ66" i="10"/>
  <c r="AI66" i="10"/>
  <c r="AT78" i="10"/>
  <c r="AR75" i="10"/>
  <c r="AJ69" i="10"/>
  <c r="AT60" i="10"/>
  <c r="AD60" i="10"/>
  <c r="BB48" i="10"/>
  <c r="AT48" i="10"/>
  <c r="AL48" i="10"/>
  <c r="AH48" i="10"/>
  <c r="AD48" i="10"/>
  <c r="AV45" i="10"/>
  <c r="AN45" i="10"/>
  <c r="AF45" i="10"/>
  <c r="AL84" i="10"/>
  <c r="AV81" i="10"/>
  <c r="AJ75" i="10"/>
  <c r="AH66" i="10"/>
  <c r="BB60" i="10"/>
  <c r="AM51" i="10"/>
  <c r="AI51" i="10"/>
  <c r="AE51" i="10"/>
  <c r="AA51" i="10"/>
  <c r="AW48" i="10"/>
  <c r="AO48" i="10"/>
  <c r="AG48" i="10"/>
  <c r="AD84" i="10"/>
  <c r="AB81" i="10"/>
  <c r="BB72" i="10"/>
  <c r="AZ69" i="10"/>
  <c r="AL60" i="10"/>
  <c r="AH60" i="10"/>
  <c r="AX51" i="10"/>
  <c r="AP51" i="10"/>
  <c r="AO45" i="10"/>
  <c r="AF69" i="10"/>
  <c r="BB39" i="10"/>
  <c r="AX39" i="10"/>
  <c r="AS39" i="10"/>
  <c r="AN39" i="10"/>
  <c r="AJ39" i="10"/>
  <c r="AQ39" i="10"/>
  <c r="AL39" i="10"/>
  <c r="BA39" i="10"/>
  <c r="AR39" i="10"/>
  <c r="AM39" i="10"/>
  <c r="AZ39" i="10"/>
  <c r="AY39" i="10"/>
  <c r="AT39" i="10"/>
  <c r="AK39" i="10"/>
  <c r="AU39" i="10"/>
  <c r="BA42" i="10"/>
  <c r="AW42" i="10"/>
  <c r="AO42" i="10"/>
  <c r="AG42" i="10"/>
  <c r="AC42" i="10"/>
  <c r="AD39" i="10"/>
  <c r="AV42" i="10"/>
  <c r="AN42" i="10"/>
  <c r="AJ42" i="10"/>
  <c r="AF42" i="10"/>
  <c r="AB42" i="10"/>
  <c r="AG39" i="10"/>
  <c r="AC39" i="10"/>
  <c r="BB42" i="10"/>
  <c r="AU42" i="10"/>
  <c r="AQ42" i="10"/>
  <c r="AU27" i="10"/>
  <c r="AQ27" i="10"/>
  <c r="AM27" i="10"/>
  <c r="AI27" i="10"/>
  <c r="AA27" i="10"/>
  <c r="AB21" i="10"/>
  <c r="AF21" i="10"/>
  <c r="AJ21" i="10"/>
  <c r="AN21" i="10"/>
  <c r="AV21" i="10"/>
  <c r="AT42" i="10"/>
  <c r="AP42" i="10"/>
  <c r="AI42" i="10"/>
  <c r="AA42" i="10"/>
  <c r="BB27" i="10"/>
  <c r="AX27" i="10"/>
  <c r="AT27" i="10"/>
  <c r="AP27" i="10"/>
  <c r="AH27" i="10"/>
  <c r="AC21" i="10"/>
  <c r="AG21" i="10"/>
  <c r="AM42" i="10"/>
  <c r="AH42" i="10"/>
  <c r="AF39" i="10"/>
  <c r="BA27" i="10"/>
  <c r="AW27" i="10"/>
  <c r="AO27" i="10"/>
  <c r="AG27" i="10"/>
  <c r="AC27" i="10"/>
  <c r="AH21" i="10"/>
  <c r="AP21" i="10"/>
  <c r="AT21" i="10"/>
  <c r="AX21" i="10"/>
  <c r="BB21" i="10"/>
  <c r="AA21" i="10"/>
  <c r="AX42" i="10"/>
  <c r="AE39" i="10"/>
  <c r="AV27" i="10"/>
  <c r="AN27" i="10"/>
  <c r="AJ27" i="10"/>
  <c r="AF27" i="10"/>
  <c r="AB27" i="10"/>
  <c r="AI21" i="10"/>
  <c r="AM21" i="10"/>
  <c r="AQ21" i="10"/>
  <c r="AU21" i="10"/>
  <c r="AW21" i="10"/>
  <c r="AO21" i="10"/>
  <c r="BA21" i="10"/>
  <c r="BF57" i="10" l="1"/>
  <c r="BF81" i="10"/>
  <c r="BF69" i="10"/>
  <c r="BF45" i="10"/>
  <c r="BF75" i="10"/>
  <c r="BF78" i="10"/>
  <c r="BF66" i="10"/>
  <c r="BF42" i="10"/>
  <c r="BF51" i="10"/>
  <c r="BF63" i="10"/>
  <c r="BF27" i="10"/>
  <c r="BF39" i="10"/>
  <c r="BF48" i="10"/>
  <c r="BF60" i="10"/>
  <c r="BF72" i="10"/>
  <c r="BF84" i="10"/>
  <c r="B23" i="10"/>
  <c r="B26" i="10" s="1"/>
  <c r="B29" i="10" s="1"/>
  <c r="B32" i="10" s="1"/>
  <c r="B35" i="10" s="1"/>
  <c r="B38" i="10" s="1"/>
  <c r="B41" i="10" s="1"/>
  <c r="B44" i="10" s="1"/>
  <c r="B47" i="10" s="1"/>
  <c r="B50" i="10" s="1"/>
  <c r="AJ2" i="10"/>
  <c r="BB17" i="10" s="1"/>
  <c r="BB18" i="10" s="1"/>
  <c r="B62" i="10" l="1"/>
  <c r="B65" i="10" s="1"/>
  <c r="B68" i="10" s="1"/>
  <c r="B71" i="10" s="1"/>
  <c r="B74" i="10" s="1"/>
  <c r="B77" i="10" s="1"/>
  <c r="B80" i="10" s="1"/>
  <c r="B83" i="10" s="1"/>
  <c r="B86" i="10" s="1"/>
  <c r="B89" i="10" s="1"/>
  <c r="B92" i="10" s="1"/>
  <c r="B95" i="10" s="1"/>
  <c r="B98" i="10" s="1"/>
  <c r="B101" i="10" s="1"/>
  <c r="B104" i="10" s="1"/>
  <c r="B107" i="10" s="1"/>
  <c r="BI7" i="10"/>
  <c r="BH60" i="10" s="1"/>
  <c r="AI17" i="10"/>
  <c r="AI18" i="10" s="1"/>
  <c r="AA17" i="10"/>
  <c r="AA18" i="10" s="1"/>
  <c r="AQ17" i="10"/>
  <c r="AQ18" i="10" s="1"/>
  <c r="AY17" i="10"/>
  <c r="AY18" i="10" s="1"/>
  <c r="AM17" i="10"/>
  <c r="AM18" i="10" s="1"/>
  <c r="AE17" i="10"/>
  <c r="AE18" i="10" s="1"/>
  <c r="AU17" i="10"/>
  <c r="AU18" i="10" s="1"/>
  <c r="AE128" i="10"/>
  <c r="BC16" i="10"/>
  <c r="BC17" i="10" s="1"/>
  <c r="BC18" i="10" s="1"/>
  <c r="AB17" i="10"/>
  <c r="AB18" i="10" s="1"/>
  <c r="AF17" i="10"/>
  <c r="AF18" i="10" s="1"/>
  <c r="AJ17" i="10"/>
  <c r="AJ18" i="10" s="1"/>
  <c r="AN17" i="10"/>
  <c r="AN18" i="10" s="1"/>
  <c r="AR17" i="10"/>
  <c r="AR18" i="10" s="1"/>
  <c r="AV17" i="10"/>
  <c r="AV18" i="10" s="1"/>
  <c r="AZ17" i="10"/>
  <c r="AZ18" i="10" s="1"/>
  <c r="BD16" i="10"/>
  <c r="BD17" i="10" s="1"/>
  <c r="BD18" i="10" s="1"/>
  <c r="AC17" i="10"/>
  <c r="AC18" i="10" s="1"/>
  <c r="AG17" i="10"/>
  <c r="AG18" i="10" s="1"/>
  <c r="AK17" i="10"/>
  <c r="AK18" i="10" s="1"/>
  <c r="AO17" i="10"/>
  <c r="AO18" i="10" s="1"/>
  <c r="AS17" i="10"/>
  <c r="AS18" i="10" s="1"/>
  <c r="AW17" i="10"/>
  <c r="AW18" i="10" s="1"/>
  <c r="BA17" i="10"/>
  <c r="BA18" i="10" s="1"/>
  <c r="BE16" i="10"/>
  <c r="BE17" i="10" s="1"/>
  <c r="BE18" i="10" s="1"/>
  <c r="AD17" i="10"/>
  <c r="AD18" i="10" s="1"/>
  <c r="AH17" i="10"/>
  <c r="AH18" i="10" s="1"/>
  <c r="AL17" i="10"/>
  <c r="AL18" i="10" s="1"/>
  <c r="AP17" i="10"/>
  <c r="AP18" i="10" s="1"/>
  <c r="AT17" i="10"/>
  <c r="AT18" i="10" s="1"/>
  <c r="AX17" i="10"/>
  <c r="AX18" i="10" s="1"/>
  <c r="O123" i="10"/>
  <c r="BH45" i="10" l="1"/>
  <c r="BH66" i="10"/>
  <c r="BH27" i="10"/>
  <c r="BH81" i="10"/>
  <c r="BH69" i="10"/>
  <c r="BH78" i="10"/>
  <c r="BH63" i="10"/>
  <c r="BH102" i="10"/>
  <c r="BH90" i="10"/>
  <c r="BH104" i="10"/>
  <c r="BH89" i="10"/>
  <c r="BH105" i="10"/>
  <c r="BH93" i="10"/>
  <c r="BH107" i="10"/>
  <c r="BH92" i="10"/>
  <c r="BH108" i="10"/>
  <c r="BH96" i="10"/>
  <c r="BH95" i="10"/>
  <c r="BH98" i="10"/>
  <c r="BH99" i="10"/>
  <c r="BH87" i="10"/>
  <c r="BH101" i="10"/>
  <c r="BH86" i="10"/>
  <c r="BH29" i="10"/>
  <c r="BH35" i="10"/>
  <c r="BH32" i="10"/>
  <c r="BH62" i="10"/>
  <c r="BH41" i="10"/>
  <c r="BH80" i="10"/>
  <c r="BH74" i="10"/>
  <c r="BH83" i="10"/>
  <c r="BH47" i="10"/>
  <c r="BH30" i="10"/>
  <c r="BH33" i="10"/>
  <c r="BH71" i="10"/>
  <c r="BH50" i="10"/>
  <c r="BH65" i="10"/>
  <c r="BH44" i="10"/>
  <c r="BH38" i="10"/>
  <c r="BH59" i="10"/>
  <c r="BH36" i="10"/>
  <c r="BH77" i="10"/>
  <c r="BH68" i="10"/>
  <c r="BH26" i="10"/>
  <c r="BH75" i="10"/>
  <c r="BH51" i="10"/>
  <c r="BH48" i="10"/>
  <c r="BH84" i="10"/>
  <c r="BH42" i="10"/>
  <c r="BH39" i="10"/>
  <c r="BH72" i="10"/>
  <c r="Y123" i="10"/>
  <c r="T128" i="10" l="1"/>
  <c r="Y128" i="10" s="1"/>
  <c r="AU114" i="10" s="1"/>
  <c r="BF20" i="10" l="1"/>
  <c r="BH20" i="10" s="1"/>
  <c r="BF23" i="10"/>
  <c r="BH23" i="10" s="1"/>
  <c r="BF21" i="10" l="1"/>
  <c r="BH21" i="10" s="1"/>
  <c r="BF24" i="10"/>
  <c r="BH24" i="10" s="1"/>
  <c r="Q115" i="10"/>
  <c r="AI115" i="10"/>
  <c r="S115" i="10"/>
  <c r="S114" i="10" l="1"/>
  <c r="S118" i="10" s="1"/>
  <c r="Q114" i="10"/>
  <c r="Q118" i="10" s="1"/>
  <c r="AI114" i="10"/>
  <c r="AG114" i="10"/>
  <c r="AI116" i="10"/>
  <c r="AG116" i="10"/>
  <c r="AG118" i="10" l="1"/>
  <c r="AI118" i="10"/>
  <c r="AE123" i="10"/>
  <c r="AO123" i="10" s="1"/>
  <c r="AJ128" i="10" s="1"/>
  <c r="AO128" i="10" s="1"/>
  <c r="AZ114" i="10" s="1"/>
  <c r="BE114" i="10" s="1"/>
</calcChain>
</file>

<file path=xl/sharedStrings.xml><?xml version="1.0" encoding="utf-8"?>
<sst xmlns="http://schemas.openxmlformats.org/spreadsheetml/2006/main" count="2336" uniqueCount="287">
  <si>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</si>
  <si>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</si>
  <si>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</si>
  <si>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</si>
  <si>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</si>
  <si>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</si>
  <si>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</si>
  <si>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</si>
  <si>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</si>
  <si>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</si>
  <si>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</si>
  <si>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</si>
  <si>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</si>
  <si>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</si>
  <si>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</si>
  <si>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</si>
  <si>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</si>
  <si>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</si>
  <si>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</si>
  <si>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</si>
  <si>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</si>
  <si>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</si>
  <si>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</si>
  <si>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</si>
  <si>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</si>
  <si>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</si>
  <si>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</si>
  <si>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</si>
  <si>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</si>
  <si>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</si>
  <si>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</si>
  <si>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</si>
  <si>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</si>
  <si>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</si>
  <si>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</si>
  <si>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</si>
  <si>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</si>
  <si>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</si>
  <si>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</si>
  <si>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</si>
  <si>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</si>
  <si>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</si>
  <si>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</si>
  <si>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</si>
  <si>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</si>
  <si>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</si>
  <si>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</si>
  <si>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</si>
  <si>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</si>
  <si>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</si>
  <si>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</si>
  <si>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</si>
  <si>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</si>
  <si>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</si>
  <si>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</si>
  <si>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</si>
  <si>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</si>
  <si>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</si>
  <si>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</si>
  <si>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</si>
  <si>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</si>
  <si>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</si>
  <si>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</si>
  <si>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</si>
  <si>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</si>
  <si>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</si>
  <si>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</si>
  <si>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</si>
  <si>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</si>
  <si>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</si>
  <si>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</si>
  <si>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</si>
  <si>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</si>
  <si>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</si>
  <si>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</si>
  <si>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</si>
  <si>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</si>
  <si>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</si>
  <si>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</si>
  <si>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</si>
  <si>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</si>
  <si>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</si>
  <si>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</si>
  <si>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</si>
  <si>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</si>
  <si>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</si>
  <si>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</si>
  <si>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</si>
  <si>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</si>
  <si>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</si>
  <si>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</si>
  <si>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</si>
  <si>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</si>
  <si>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</si>
  <si>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</si>
  <si>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</si>
  <si>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</si>
  <si>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</si>
  <si>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</si>
  <si>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</si>
  <si>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</si>
  <si>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</si>
  <si>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</si>
  <si>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</si>
  <si>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</si>
  <si>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</si>
  <si>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</si>
  <si>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</si>
  <si>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</si>
  <si>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</si>
  <si>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</si>
  <si>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</si>
  <si>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</si>
  <si>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</si>
  <si>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</si>
  <si>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</si>
  <si>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</si>
  <si>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</si>
  <si>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</si>
  <si>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</si>
  <si>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</si>
  <si>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</si>
  <si>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</si>
  <si>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</si>
  <si>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</si>
  <si>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</si>
  <si>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</si>
  <si>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</si>
  <si>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</si>
  <si>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</si>
  <si>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</si>
  <si>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</si>
  <si>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</si>
  <si>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</si>
  <si>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</si>
  <si>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</si>
  <si>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</si>
  <si>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</si>
  <si>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</si>
  <si>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</si>
  <si>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</si>
  <si>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</si>
  <si>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</si>
  <si>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</si>
  <si>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</si>
  <si>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</si>
  <si>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</si>
  <si>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</si>
  <si>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</si>
  <si>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</si>
  <si>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</si>
  <si>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</si>
  <si>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</si>
  <si>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</si>
  <si>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</si>
  <si>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</si>
  <si>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</si>
  <si>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</si>
  <si>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</si>
  <si>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</si>
  <si>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</si>
  <si>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</si>
  <si>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</si>
  <si>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</si>
  <si>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</si>
  <si>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</si>
  <si>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</si>
  <si>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</si>
  <si>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</si>
  <si>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</si>
  <si>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</si>
  <si>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</si>
  <si>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</si>
  <si>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</si>
  <si>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</si>
  <si>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</si>
  <si>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</si>
  <si>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日中／夜勤時間帯
の区分</t>
    <rPh sb="0" eb="2">
      <t>ニッチュウ</t>
    </rPh>
    <rPh sb="3" eb="5">
      <t>ヤキン</t>
    </rPh>
    <rPh sb="5" eb="8">
      <t>ジカンタイ</t>
    </rPh>
    <rPh sb="10" eb="12">
      <t>クブン</t>
    </rPh>
    <phoneticPr fontId="2"/>
  </si>
  <si>
    <t>ユニット１</t>
    <phoneticPr fontId="2"/>
  </si>
  <si>
    <t>b</t>
  </si>
  <si>
    <t>○</t>
  </si>
  <si>
    <t>ユニット３</t>
    <phoneticPr fontId="2"/>
  </si>
  <si>
    <t>ユニット４</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</si>
  <si>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</si>
  <si>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</si>
  <si>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</si>
  <si>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</si>
  <si>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</si>
  <si>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</si>
  <si>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</si>
  <si>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</si>
  <si>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</si>
  <si>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</si>
  <si>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</si>
  <si>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</si>
  <si>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</si>
  <si>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</si>
  <si>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</si>
  <si>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</si>
  <si>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</si>
  <si>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</si>
  <si>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看護職員を兼務</t>
    <rPh sb="0" eb="2">
      <t>カンゴ</t>
    </rPh>
    <rPh sb="2" eb="4">
      <t>ショクイン</t>
    </rPh>
    <rPh sb="5" eb="7">
      <t>ケンム</t>
    </rPh>
    <phoneticPr fontId="2"/>
  </si>
  <si>
    <t>機能訓練指導員を兼務</t>
    <rPh sb="0" eb="2">
      <t>キノウ</t>
    </rPh>
    <rPh sb="2" eb="4">
      <t>クンレン</t>
    </rPh>
    <rPh sb="4" eb="7">
      <t>シドウイン</t>
    </rPh>
    <rPh sb="8" eb="10">
      <t>ケンム</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</si>
  <si>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</si>
  <si>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</si>
  <si>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</si>
  <si>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</si>
  <si>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</si>
  <si>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(6)
ユニットリーダー</t>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</si>
  <si>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</si>
  <si>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</si>
  <si>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</si>
  <si>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f</t>
    <phoneticPr fontId="2"/>
  </si>
  <si>
    <t>e</t>
    <phoneticPr fontId="2"/>
  </si>
  <si>
    <t>b</t>
    <phoneticPr fontId="2"/>
  </si>
  <si>
    <t>o</t>
  </si>
  <si>
    <t>o</t>
    <phoneticPr fontId="2"/>
  </si>
  <si>
    <t>a</t>
    <phoneticPr fontId="2"/>
  </si>
  <si>
    <t>d</t>
    <phoneticPr fontId="2"/>
  </si>
  <si>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</si>
  <si>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</si>
  <si>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</si>
  <si>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</si>
  <si>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</si>
  <si>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</si>
  <si>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</si>
  <si>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</si>
  <si>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</si>
  <si>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</si>
  <si>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</si>
  <si>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</si>
  <si>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(8)
ユニットリーダー</t>
    <phoneticPr fontId="2"/>
  </si>
  <si>
    <t>(9)
ユニット名</t>
    <rPh sb="8" eb="9">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</si>
  <si>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</si>
  <si>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</si>
  <si>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</si>
  <si>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</si>
  <si>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</si>
  <si>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</si>
  <si>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</si>
  <si>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</si>
  <si>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</si>
  <si>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</si>
  <si>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(4) 利用定員</t>
    <rPh sb="4" eb="6">
      <t>リヨウ</t>
    </rPh>
    <rPh sb="6" eb="8">
      <t>テイイン</t>
    </rPh>
    <phoneticPr fontId="2"/>
  </si>
  <si>
    <t>(5) 利用者数</t>
    <rPh sb="4" eb="6">
      <t>リヨウ</t>
    </rPh>
    <rPh sb="6" eb="7">
      <t>シャ</t>
    </rPh>
    <rPh sb="7" eb="8">
      <t>スウ</t>
    </rPh>
    <phoneticPr fontId="2"/>
  </si>
  <si>
    <t>b</t>
    <phoneticPr fontId="2"/>
  </si>
  <si>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</si>
  <si>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</si>
  <si>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</si>
  <si>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</si>
  <si>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特定施設入居者生活介護</t>
    <rPh sb="0" eb="2">
      <t>トクテイ</t>
    </rPh>
    <rPh sb="2" eb="4">
      <t>シセツ</t>
    </rPh>
    <rPh sb="4" eb="7">
      <t>ニュウキョシャ</t>
    </rPh>
    <rPh sb="7" eb="9">
      <t>セイカツ</t>
    </rPh>
    <rPh sb="9" eb="11">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</si>
  <si>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</si>
  <si>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(特定施設入居者生活介護）</t>
    <rPh sb="1" eb="3">
      <t>トクテイ</t>
    </rPh>
    <rPh sb="3" eb="5">
      <t>シセツ</t>
    </rPh>
    <rPh sb="5" eb="8">
      <t>ニュウキョシャ</t>
    </rPh>
    <rPh sb="8" eb="10">
      <t>セイカツ</t>
    </rPh>
    <rPh sb="10" eb="12">
      <t>カイゴ</t>
    </rPh>
    <phoneticPr fontId="2"/>
  </si>
  <si>
    <t>(6) 利用定員</t>
    <rPh sb="4" eb="6">
      <t>リヨウ</t>
    </rPh>
    <rPh sb="6" eb="8">
      <t>テイイン</t>
    </rPh>
    <phoneticPr fontId="2"/>
  </si>
  <si>
    <t>(7) 利用者数</t>
    <rPh sb="4" eb="6">
      <t>リヨウ</t>
    </rPh>
    <rPh sb="6" eb="7">
      <t>シャ</t>
    </rPh>
    <rPh sb="7" eb="8">
      <t>スウ</t>
    </rPh>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</si>
  <si>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</si>
  <si>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</si>
  <si>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</si>
  <si>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</si>
  <si>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</si>
  <si>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</si>
  <si>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</si>
  <si>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</si>
  <si>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　(4) 特定施設入居者生活介護の利用定員数を入力してください。</t>
    <rPh sb="5" eb="7">
      <t>トクテイ</t>
    </rPh>
    <rPh sb="7" eb="9">
      <t>シセツ</t>
    </rPh>
    <rPh sb="9" eb="12">
      <t>ニュウキョシャ</t>
    </rPh>
    <rPh sb="12" eb="14">
      <t>セイカツ</t>
    </rPh>
    <rPh sb="14" eb="16">
      <t>カイゴ</t>
    </rPh>
    <rPh sb="17" eb="19">
      <t>リヨウ</t>
    </rPh>
    <rPh sb="19" eb="21">
      <t>テイイン</t>
    </rPh>
    <rPh sb="21" eb="22">
      <t>スウ</t>
    </rPh>
    <rPh sb="23" eb="25">
      <t>ニュウリョク</t>
    </rPh>
    <phoneticPr fontId="2"/>
  </si>
  <si>
    <t>　(5) 特定施設入居者生活介護の利用者数を入力してください。利用者数は、前年度の平均値（前年度の利用者延数を当該前年度の日数で除して得た数。小数点第2位以下を切り上げ）とします。</t>
    <rPh sb="5" eb="7">
      <t>トクテイ</t>
    </rPh>
    <rPh sb="7" eb="9">
      <t>シセツ</t>
    </rPh>
    <rPh sb="9" eb="12">
      <t>ニュウキョシャ</t>
    </rPh>
    <rPh sb="12" eb="14">
      <t>セイカツ</t>
    </rPh>
    <rPh sb="14" eb="16">
      <t>カイゴ</t>
    </rPh>
    <rPh sb="17" eb="19">
      <t>リヨウ</t>
    </rPh>
    <rPh sb="19" eb="20">
      <t>シャ</t>
    </rPh>
    <rPh sb="20" eb="21">
      <t>スウ</t>
    </rPh>
    <rPh sb="22" eb="24">
      <t>ニュウリョク</t>
    </rPh>
    <rPh sb="31" eb="33">
      <t>リヨウ</t>
    </rPh>
    <rPh sb="33" eb="34">
      <t>シャ</t>
    </rPh>
    <rPh sb="34" eb="35">
      <t>スウ</t>
    </rPh>
    <rPh sb="35" eb="36">
      <t>イリスウ</t>
    </rPh>
    <rPh sb="37" eb="40">
      <t>ゼンネンド</t>
    </rPh>
    <rPh sb="41" eb="44">
      <t>ヘイキンチ</t>
    </rPh>
    <rPh sb="45" eb="48">
      <t>ゼンネンド</t>
    </rPh>
    <rPh sb="49" eb="52">
      <t>リヨウシャ</t>
    </rPh>
    <rPh sb="52" eb="53">
      <t>ノ</t>
    </rPh>
    <rPh sb="53" eb="54">
      <t>スウ</t>
    </rPh>
    <rPh sb="55" eb="57">
      <t>トウガイ</t>
    </rPh>
    <rPh sb="57" eb="60">
      <t>ゼンネンド</t>
    </rPh>
    <rPh sb="61" eb="63">
      <t>ニッスウ</t>
    </rPh>
    <rPh sb="64" eb="65">
      <t>ジョ</t>
    </rPh>
    <rPh sb="67" eb="68">
      <t>エ</t>
    </rPh>
    <rPh sb="69" eb="70">
      <t>カズ</t>
    </rPh>
    <rPh sb="71" eb="74">
      <t>ショウスウテン</t>
    </rPh>
    <rPh sb="74" eb="75">
      <t>ダイ</t>
    </rPh>
    <rPh sb="76" eb="77">
      <t>イ</t>
    </rPh>
    <rPh sb="77" eb="79">
      <t>イカ</t>
    </rPh>
    <rPh sb="80" eb="81">
      <t>キ</t>
    </rPh>
    <rPh sb="82" eb="83">
      <t>ア</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</si>
  <si>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</si>
  <si>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</si>
  <si>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</si>
  <si>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(11) 従業者の氏名を記入してください。</t>
    <rPh sb="6" eb="9">
      <t>ジュウギョウシャ</t>
    </rPh>
    <rPh sb="10" eb="12">
      <t>シメイ</t>
    </rPh>
    <rPh sb="13" eb="15">
      <t>キニュウ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</si>
  <si>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</si>
  <si>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</si>
  <si>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</si>
  <si>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</si>
  <si>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</si>
  <si>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</si>
  <si>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(6) 短期入所生活介護を併設している場合または共用型認知症対応型通所介護を提供している場合、利用定員数を入力してください。</t>
    <rPh sb="5" eb="7">
      <t>タンキ</t>
    </rPh>
    <rPh sb="7" eb="9">
      <t>ニュウショ</t>
    </rPh>
    <rPh sb="9" eb="11">
      <t>セイカツ</t>
    </rPh>
    <rPh sb="11" eb="13">
      <t>カイゴ</t>
    </rPh>
    <rPh sb="14" eb="16">
      <t>ヘイセツ</t>
    </rPh>
    <rPh sb="20" eb="22">
      <t>バアイ</t>
    </rPh>
    <rPh sb="25" eb="27">
      <t>キョウヨウ</t>
    </rPh>
    <rPh sb="27" eb="28">
      <t>ガタ</t>
    </rPh>
    <rPh sb="28" eb="31">
      <t>ニンチショウ</t>
    </rPh>
    <rPh sb="31" eb="33">
      <t>タイオウ</t>
    </rPh>
    <rPh sb="33" eb="34">
      <t>ガタ</t>
    </rPh>
    <rPh sb="34" eb="36">
      <t>ツウショ</t>
    </rPh>
    <rPh sb="36" eb="38">
      <t>カイゴ</t>
    </rPh>
    <rPh sb="39" eb="41">
      <t>テイキョウ</t>
    </rPh>
    <rPh sb="45" eb="47">
      <t>バアイ</t>
    </rPh>
    <rPh sb="48" eb="50">
      <t>リヨウ</t>
    </rPh>
    <rPh sb="50" eb="52">
      <t>テイイン</t>
    </rPh>
    <rPh sb="52" eb="53">
      <t>スウ</t>
    </rPh>
    <rPh sb="54" eb="56">
      <t>ニュウリョク</t>
    </rPh>
    <phoneticPr fontId="2"/>
  </si>
  <si>
    <t>　(7) 短期入所生活介護を併設している場合または共用型認知症対応型通所介護を提供している場合、利用者数を入力してください。</t>
    <rPh sb="48" eb="50">
      <t>リヨウ</t>
    </rPh>
    <rPh sb="50" eb="51">
      <t>シャ</t>
    </rPh>
    <rPh sb="51" eb="52">
      <t>スウ</t>
    </rPh>
    <rPh sb="53" eb="55">
      <t>ニュウリョク</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</si>
  <si>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</si>
  <si>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</si>
  <si>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</si>
  <si>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【自治体の皆様へ】</t>
    <rPh sb="1" eb="4">
      <t>ジチタイ</t>
    </rPh>
    <rPh sb="5" eb="7">
      <t>ミナサマ</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</si>
  <si>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</si>
  <si>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</si>
  <si>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</si>
  <si>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r>
      <t>　(1) 「予定」・「実績」・「予定・実績」のうち、</t>
    </r>
    <r>
      <rPr>
        <b/>
        <sz val="12"/>
        <color rgb="FFFF0000"/>
        <rFont val="HGSｺﾞｼｯｸM"/>
        <family val="3"/>
        <charset val="128"/>
      </rPr>
      <t>「実績」を選択してください。</t>
    </r>
    <rPh sb="6" eb="8">
      <t>ヨテイ</t>
    </rPh>
    <rPh sb="11" eb="13">
      <t>ジッセキ</t>
    </rPh>
    <rPh sb="16" eb="18">
      <t>ヨテイ</t>
    </rPh>
    <rPh sb="19" eb="21">
      <t>ジッセキ</t>
    </rPh>
    <rPh sb="27" eb="29">
      <t>ジッセキ</t>
    </rPh>
    <rPh sb="31" eb="33">
      <t>センタク</t>
    </rPh>
    <phoneticPr fontId="2"/>
  </si>
  <si>
    <t>　(2) 事業所における常勤の従業者が勤務すべき時間数を入力して下さい。</t>
    <rPh sb="28" eb="30">
      <t>ニュウリョク</t>
    </rPh>
    <rPh sb="32" eb="33">
      <t>クダ</t>
    </rPh>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</si>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</sst>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h:mm;@"/>
    <numFmt numFmtId="178" formatCode="#,##0.0;[Red]\-#,##0.0"/>
    <numFmt numFmtId="179" formatCode="#,##0.0&quot;人&quot;"/>
    <numFmt numFmtId="180" formatCode="#,##0&quot;人&quot;"/>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43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5"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10" fillId="0" borderId="61" xfId="0" applyFont="1" applyBorder="1" applyAlignment="1">
      <alignment vertical="center"/>
    </xf>
    <xf numFmtId="0" fontId="4" fillId="0" borderId="41" xfId="0" applyFont="1" applyBorder="1" applyAlignment="1">
      <alignment vertical="center"/>
    </xf>
    <xf numFmtId="0" fontId="4" fillId="0" borderId="62" xfId="0" applyFont="1" applyBorder="1" applyAlignment="1">
      <alignment vertical="center"/>
    </xf>
    <xf numFmtId="0" fontId="10" fillId="0" borderId="62"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0" xfId="0" applyFont="1" applyBorder="1" applyAlignment="1">
      <alignment horizontal="center" vertical="center"/>
    </xf>
    <xf numFmtId="0" fontId="10" fillId="0" borderId="81"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5"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0" fillId="3" borderId="0" xfId="0" applyFill="1" applyAlignment="1" applyProtection="1">
      <alignment horizontal="center" vertical="center" shrinkToFit="1"/>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2"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20" fontId="8" fillId="3" borderId="0" xfId="0" applyNumberFormat="1" applyFont="1" applyFill="1" applyBorder="1" applyAlignment="1" applyProtection="1">
      <alignment vertical="center"/>
      <protection locked="0"/>
    </xf>
    <xf numFmtId="0" fontId="5" fillId="0" borderId="68" xfId="0" applyFont="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Continuous" vertical="center"/>
    </xf>
    <xf numFmtId="0" fontId="4" fillId="0" borderId="23"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5" fillId="0" borderId="5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3" borderId="8" xfId="0" applyFont="1" applyFill="1" applyBorder="1" applyAlignment="1">
      <alignment horizontal="right" vertical="center"/>
    </xf>
    <xf numFmtId="0" fontId="9" fillId="0" borderId="0" xfId="0" applyFont="1" applyBorder="1">
      <alignment vertical="center"/>
    </xf>
    <xf numFmtId="0" fontId="8" fillId="3" borderId="0" xfId="0" applyFont="1" applyFill="1" applyBorder="1" applyAlignment="1" applyProtection="1">
      <alignment vertical="center"/>
      <protection locked="0"/>
    </xf>
    <xf numFmtId="180" fontId="5" fillId="3" borderId="0" xfId="0" applyNumberFormat="1" applyFont="1" applyFill="1" applyBorder="1" applyAlignment="1">
      <alignment horizontal="center" vertical="center"/>
    </xf>
    <xf numFmtId="0" fontId="5" fillId="3" borderId="0" xfId="0" applyFont="1" applyFill="1" applyBorder="1" applyAlignment="1" applyProtection="1">
      <alignment vertical="center" wrapText="1"/>
      <protection locked="0"/>
    </xf>
    <xf numFmtId="179" fontId="5" fillId="3" borderId="0" xfId="0" applyNumberFormat="1" applyFont="1" applyFill="1" applyBorder="1" applyAlignment="1">
      <alignment vertical="center"/>
    </xf>
    <xf numFmtId="0" fontId="0" fillId="3" borderId="8"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86" xfId="0" applyFont="1" applyFill="1" applyBorder="1" applyAlignment="1" applyProtection="1">
      <alignment horizontal="center" vertical="center" shrinkToFit="1"/>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8" xfId="0" applyFill="1" applyBorder="1" applyAlignment="1">
      <alignment horizontal="center" vertical="center"/>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protection locked="0"/>
    </xf>
    <xf numFmtId="0"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3" borderId="8" xfId="0"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shrinkToFit="1"/>
      <protection locked="0"/>
    </xf>
    <xf numFmtId="1" fontId="5" fillId="0" borderId="12" xfId="0" applyNumberFormat="1" applyFont="1" applyBorder="1" applyAlignment="1">
      <alignment horizontal="center" vertical="center" wrapText="1"/>
    </xf>
    <xf numFmtId="1" fontId="5" fillId="0" borderId="6" xfId="0" applyNumberFormat="1" applyFont="1" applyBorder="1" applyAlignment="1">
      <alignment horizontal="center" vertical="center" wrapText="1"/>
    </xf>
    <xf numFmtId="0" fontId="5" fillId="2" borderId="5" xfId="0" applyFont="1" applyFill="1" applyBorder="1" applyAlignment="1" applyProtection="1">
      <alignment horizontal="center" vertical="center" shrinkToFit="1"/>
      <protection locked="0"/>
    </xf>
    <xf numFmtId="0" fontId="5" fillId="3" borderId="0" xfId="0" applyFont="1" applyFill="1" applyBorder="1" applyAlignment="1">
      <alignment horizontal="left" vertical="center" indent="1"/>
    </xf>
    <xf numFmtId="0" fontId="5" fillId="5" borderId="43"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103" xfId="0" applyNumberFormat="1" applyFont="1" applyBorder="1" applyAlignment="1">
      <alignment horizontal="center" vertical="center" wrapText="1"/>
    </xf>
    <xf numFmtId="1" fontId="5" fillId="0" borderId="78" xfId="0" applyNumberFormat="1"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0" xfId="0" applyNumberFormat="1" applyFont="1" applyBorder="1" applyAlignment="1">
      <alignment horizontal="center" vertical="center" wrapText="1"/>
    </xf>
    <xf numFmtId="0" fontId="5" fillId="2" borderId="70"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2" borderId="5"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0" borderId="102" xfId="0" applyFont="1" applyBorder="1" applyAlignment="1">
      <alignment horizontal="center" vertical="center" wrapText="1"/>
    </xf>
    <xf numFmtId="0" fontId="5" fillId="0" borderId="78" xfId="0" applyFont="1" applyBorder="1" applyAlignment="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0" xfId="0" applyFont="1" applyBorder="1" applyAlignment="1">
      <alignment horizontal="center" vertical="center" wrapText="1"/>
    </xf>
    <xf numFmtId="179" fontId="5" fillId="3" borderId="8"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178" fontId="5" fillId="0" borderId="8" xfId="1" applyNumberFormat="1" applyFont="1" applyFill="1" applyBorder="1" applyAlignment="1">
      <alignment horizontal="right"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8" xfId="0" applyFont="1" applyFill="1" applyBorder="1" applyAlignment="1">
      <alignment horizontal="center" vertical="center"/>
    </xf>
    <xf numFmtId="0" fontId="5" fillId="0" borderId="8" xfId="0" applyFont="1" applyFill="1" applyBorder="1" applyAlignment="1">
      <alignment horizontal="right" vertical="center"/>
    </xf>
    <xf numFmtId="0" fontId="5" fillId="5" borderId="8" xfId="0" applyFont="1" applyFill="1" applyBorder="1" applyAlignment="1" applyProtection="1">
      <alignment horizontal="right" vertical="center"/>
      <protection locked="0"/>
    </xf>
    <xf numFmtId="178" fontId="5" fillId="5" borderId="8" xfId="1"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176" fontId="5" fillId="0" borderId="8" xfId="0" applyNumberFormat="1" applyFont="1" applyFill="1" applyBorder="1" applyAlignment="1">
      <alignment horizontal="center" vertical="center"/>
    </xf>
    <xf numFmtId="0" fontId="5" fillId="3" borderId="8" xfId="0" applyFont="1" applyFill="1" applyBorder="1" applyAlignment="1">
      <alignment horizontal="center" vertical="center"/>
    </xf>
    <xf numFmtId="176" fontId="5" fillId="3" borderId="8"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176" fontId="5" fillId="5" borderId="8" xfId="0" applyNumberFormat="1" applyFont="1" applyFill="1" applyBorder="1" applyAlignment="1" applyProtection="1">
      <alignment horizontal="right" vertical="center"/>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179" fontId="5" fillId="0" borderId="8"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5" borderId="20"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1" fontId="5" fillId="0" borderId="111" xfId="0" applyNumberFormat="1" applyFont="1" applyBorder="1" applyAlignment="1">
      <alignment horizontal="center" vertical="center" wrapText="1"/>
    </xf>
    <xf numFmtId="1" fontId="5" fillId="0" borderId="110" xfId="0" applyNumberFormat="1" applyFont="1" applyBorder="1" applyAlignment="1">
      <alignment horizontal="center" vertical="center" wrapText="1"/>
    </xf>
    <xf numFmtId="0" fontId="5" fillId="4" borderId="71"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5" borderId="1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5" borderId="4"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69"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1" fontId="5" fillId="0" borderId="101" xfId="0" applyNumberFormat="1" applyFont="1" applyBorder="1" applyAlignment="1">
      <alignment horizontal="center" vertical="center" wrapText="1"/>
    </xf>
    <xf numFmtId="1" fontId="5" fillId="0" borderId="100" xfId="0" applyNumberFormat="1" applyFont="1" applyBorder="1" applyAlignment="1">
      <alignment horizontal="center" vertical="center" wrapText="1"/>
    </xf>
    <xf numFmtId="0" fontId="5" fillId="2" borderId="4"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5"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2" borderId="70" xfId="0" applyFont="1" applyFill="1" applyBorder="1" applyAlignment="1">
      <alignment horizontal="center" vertical="center"/>
    </xf>
    <xf numFmtId="0" fontId="5" fillId="4" borderId="70"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71" xfId="0" applyFont="1" applyFill="1" applyBorder="1" applyAlignment="1">
      <alignment horizontal="center" vertical="center"/>
    </xf>
    <xf numFmtId="0" fontId="5" fillId="4" borderId="91"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88" xfId="0" applyFont="1" applyFill="1" applyBorder="1" applyAlignment="1">
      <alignment horizontal="center" vertical="center"/>
    </xf>
    <xf numFmtId="0" fontId="5" fillId="4" borderId="89" xfId="0" applyFont="1" applyFill="1" applyBorder="1" applyAlignment="1">
      <alignment horizontal="center" vertical="center"/>
    </xf>
    <xf numFmtId="0" fontId="5" fillId="4" borderId="90" xfId="0" applyFont="1" applyFill="1" applyBorder="1" applyAlignment="1">
      <alignment horizontal="center" vertical="center"/>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445">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523874</xdr:colOff>
      <xdr:row>69</xdr:row>
      <xdr:rowOff>209550</xdr:rowOff>
    </xdr:from>
    <xdr:to>
      <xdr:col>12</xdr:col>
      <xdr:colOff>28574</xdr:colOff>
      <xdr:row>80</xdr:row>
      <xdr:rowOff>111125</xdr:rowOff>
    </xdr:to>
    <xdr:sp macro="" textlink="">
      <xdr:nvSpPr>
        <xdr:cNvPr id="3" name="正方形/長方形 2"/>
        <xdr:cNvSpPr/>
      </xdr:nvSpPr>
      <xdr:spPr>
        <a:xfrm>
          <a:off x="628649" y="16811625"/>
          <a:ext cx="94583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職種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381000</xdr:colOff>
      <xdr:row>3</xdr:row>
      <xdr:rowOff>85725</xdr:rowOff>
    </xdr:from>
    <xdr:to>
      <xdr:col>4</xdr:col>
      <xdr:colOff>457200</xdr:colOff>
      <xdr:row>4</xdr:row>
      <xdr:rowOff>247650</xdr:rowOff>
    </xdr:to>
    <xdr:sp macro="" textlink="">
      <xdr:nvSpPr>
        <xdr:cNvPr id="4" name="右中かっこ 3"/>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0</xdr:colOff>
      <xdr:row>1</xdr:row>
      <xdr:rowOff>0</xdr:rowOff>
    </xdr:from>
    <xdr:to>
      <xdr:col>82</xdr:col>
      <xdr:colOff>38100</xdr:colOff>
      <xdr:row>9</xdr:row>
      <xdr:rowOff>12700</xdr:rowOff>
    </xdr:to>
    <xdr:sp macro="" textlink="">
      <xdr:nvSpPr>
        <xdr:cNvPr id="6" name="テキスト ボックス 5"/>
        <xdr:cNvSpPr txBox="1"/>
      </xdr:nvSpPr>
      <xdr:spPr>
        <a:xfrm>
          <a:off x="25463500" y="254000"/>
          <a:ext cx="5181600" cy="19685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・作成対象年月については、チェックリストにおいて指定した年月を入力してください。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・（１）は実績を選択してください。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・記入方法については、記入方法シートをご確認ください。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114300</xdr:rowOff>
    </xdr:from>
    <xdr:to>
      <xdr:col>7</xdr:col>
      <xdr:colOff>114300</xdr:colOff>
      <xdr:row>2</xdr:row>
      <xdr:rowOff>203200</xdr:rowOff>
    </xdr:to>
    <xdr:sp macro="" textlink="">
      <xdr:nvSpPr>
        <xdr:cNvPr id="5" name="正方形/長方形 4"/>
        <xdr:cNvSpPr/>
      </xdr:nvSpPr>
      <xdr:spPr>
        <a:xfrm>
          <a:off x="0" y="3683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4577" name="Button 1" hidden="1">
              <a:extLst>
                <a:ext uri="{63B3BB69-23CF-44E3-9099-C40C66FF867C}">
                  <a14:compatExt spid="_x0000_s2457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4578" name="Button 2" hidden="1">
              <a:extLst>
                <a:ext uri="{63B3BB69-23CF-44E3-9099-C40C66FF867C}">
                  <a14:compatExt spid="_x0000_s2457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466725</xdr:colOff>
      <xdr:row>2</xdr:row>
      <xdr:rowOff>0</xdr:rowOff>
    </xdr:from>
    <xdr:to>
      <xdr:col>5</xdr:col>
      <xdr:colOff>1038225</xdr:colOff>
      <xdr:row>6</xdr:row>
      <xdr:rowOff>76200</xdr:rowOff>
    </xdr:to>
    <xdr:sp macro="" textlink="">
      <xdr:nvSpPr>
        <xdr:cNvPr id="2" name="正方形/長方形 1"/>
        <xdr:cNvSpPr/>
      </xdr:nvSpPr>
      <xdr:spPr>
        <a:xfrm>
          <a:off x="4581525"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16"/>
  <sheetViews>
    <sheetView tabSelected="1" workbookViewId="0">
      <selection activeCell="B1" sqref="B1"/>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115</v>
      </c>
      <c r="D1" s="120"/>
      <c r="E1" s="120"/>
      <c r="F1" s="120"/>
    </row>
    <row r="2" spans="2:11" s="122" customFormat="1" ht="20.25" customHeight="1" x14ac:dyDescent="0.4">
      <c r="B2" s="121" t="s">
        <v>246</v>
      </c>
      <c r="C2" s="121"/>
      <c r="D2" s="120"/>
      <c r="E2" s="120"/>
      <c r="F2" s="120"/>
    </row>
    <row r="3" spans="2:11" s="122" customFormat="1" ht="20.25" customHeight="1" x14ac:dyDescent="0.4">
      <c r="B3" s="121"/>
      <c r="C3" s="121"/>
      <c r="D3" s="120"/>
      <c r="E3" s="120"/>
      <c r="F3" s="120"/>
    </row>
    <row r="4" spans="2:11" s="127" customFormat="1" ht="20.25" customHeight="1" x14ac:dyDescent="0.4">
      <c r="B4" s="231"/>
      <c r="C4" s="120" t="s">
        <v>247</v>
      </c>
      <c r="D4" s="120"/>
      <c r="F4" s="241" t="s">
        <v>248</v>
      </c>
      <c r="G4" s="241"/>
      <c r="H4" s="241"/>
      <c r="I4" s="241"/>
      <c r="J4" s="241"/>
      <c r="K4" s="241"/>
    </row>
    <row r="5" spans="2:11" s="127" customFormat="1" ht="20.25" customHeight="1" x14ac:dyDescent="0.4">
      <c r="B5" s="232"/>
      <c r="C5" s="120" t="s">
        <v>249</v>
      </c>
      <c r="D5" s="120"/>
      <c r="F5" s="241"/>
      <c r="G5" s="241"/>
      <c r="H5" s="241"/>
      <c r="I5" s="241"/>
      <c r="J5" s="241"/>
      <c r="K5" s="241"/>
    </row>
    <row r="6" spans="2:11" s="122" customFormat="1" ht="20.25" customHeight="1" x14ac:dyDescent="0.4">
      <c r="B6" s="124" t="s">
        <v>222</v>
      </c>
      <c r="C6" s="120"/>
      <c r="D6" s="120"/>
      <c r="E6" s="123"/>
      <c r="F6" s="125"/>
    </row>
    <row r="7" spans="2:11" s="122" customFormat="1" ht="20.25" customHeight="1" x14ac:dyDescent="0.4">
      <c r="B7" s="121"/>
      <c r="C7" s="121"/>
      <c r="D7" s="120"/>
      <c r="E7" s="123"/>
      <c r="F7" s="125"/>
    </row>
    <row r="8" spans="2:11" s="122" customFormat="1" ht="20.25" customHeight="1" x14ac:dyDescent="0.4">
      <c r="B8" s="120" t="s">
        <v>116</v>
      </c>
      <c r="C8" s="121"/>
      <c r="D8" s="120"/>
      <c r="E8" s="123"/>
      <c r="F8" s="125"/>
    </row>
    <row r="9" spans="2:11" s="122" customFormat="1" ht="20.25" customHeight="1" x14ac:dyDescent="0.4">
      <c r="B9" s="121"/>
      <c r="C9" s="121"/>
      <c r="D9" s="120"/>
      <c r="E9" s="120"/>
      <c r="F9" s="120"/>
    </row>
    <row r="10" spans="2:11" s="122" customFormat="1" ht="20.25" customHeight="1" x14ac:dyDescent="0.4">
      <c r="B10" s="120" t="s">
        <v>284</v>
      </c>
      <c r="C10" s="121"/>
      <c r="D10" s="120"/>
    </row>
    <row r="11" spans="2:11" s="122" customFormat="1" ht="20.25" customHeight="1" x14ac:dyDescent="0.4">
      <c r="B11" s="120"/>
      <c r="C11" s="121"/>
      <c r="D11" s="120"/>
    </row>
    <row r="12" spans="2:11" s="122" customFormat="1" ht="20.25" customHeight="1" x14ac:dyDescent="0.4">
      <c r="B12" s="120" t="s">
        <v>285</v>
      </c>
      <c r="C12" s="121"/>
      <c r="D12" s="120"/>
    </row>
    <row r="13" spans="2:11" s="122" customFormat="1" ht="20.25" customHeight="1" x14ac:dyDescent="0.4">
      <c r="B13" s="120"/>
      <c r="C13" s="121"/>
      <c r="D13" s="120"/>
    </row>
    <row r="14" spans="2:11" s="122" customFormat="1" ht="20.25" customHeight="1" x14ac:dyDescent="0.4">
      <c r="B14" s="120" t="s">
        <v>211</v>
      </c>
      <c r="C14" s="121"/>
      <c r="D14" s="120"/>
    </row>
    <row r="15" spans="2:11" s="122" customFormat="1" ht="20.25" customHeight="1" x14ac:dyDescent="0.4">
      <c r="B15" s="120" t="s">
        <v>203</v>
      </c>
      <c r="C15" s="121"/>
      <c r="D15" s="120"/>
    </row>
    <row r="16" spans="2:11" s="122" customFormat="1" ht="20.25" customHeight="1" x14ac:dyDescent="0.4">
      <c r="B16" s="121"/>
      <c r="C16" s="121"/>
      <c r="D16" s="120"/>
    </row>
    <row r="17" spans="2:4" s="122" customFormat="1" ht="20.25" customHeight="1" x14ac:dyDescent="0.4">
      <c r="B17" s="120" t="s">
        <v>263</v>
      </c>
      <c r="C17" s="121"/>
      <c r="D17" s="120"/>
    </row>
    <row r="18" spans="2:4" s="122" customFormat="1" ht="20.25" customHeight="1" x14ac:dyDescent="0.4">
      <c r="B18" s="121"/>
      <c r="C18" s="121"/>
      <c r="D18" s="120"/>
    </row>
    <row r="19" spans="2:4" s="122" customFormat="1" ht="20.25" customHeight="1" x14ac:dyDescent="0.4">
      <c r="B19" s="120" t="s">
        <v>264</v>
      </c>
      <c r="C19" s="121"/>
      <c r="D19" s="120"/>
    </row>
    <row r="20" spans="2:4" s="122" customFormat="1" ht="20.25" customHeight="1" x14ac:dyDescent="0.4">
      <c r="B20" s="120" t="s">
        <v>204</v>
      </c>
      <c r="C20" s="121"/>
      <c r="D20" s="120"/>
    </row>
    <row r="21" spans="2:4" s="122" customFormat="1" ht="20.25" customHeight="1" x14ac:dyDescent="0.4">
      <c r="B21" s="121"/>
      <c r="C21" s="121"/>
      <c r="D21" s="120"/>
    </row>
    <row r="22" spans="2:4" s="122" customFormat="1" ht="20.25" customHeight="1" x14ac:dyDescent="0.4">
      <c r="B22" s="120" t="s">
        <v>275</v>
      </c>
      <c r="C22" s="121"/>
      <c r="D22" s="120"/>
    </row>
    <row r="23" spans="2:4" s="122" customFormat="1" ht="20.25" customHeight="1" x14ac:dyDescent="0.4">
      <c r="B23" s="121"/>
      <c r="C23" s="121"/>
      <c r="D23" s="120"/>
    </row>
    <row r="24" spans="2:4" s="122" customFormat="1" ht="20.25" customHeight="1" x14ac:dyDescent="0.4">
      <c r="B24" s="120" t="s">
        <v>276</v>
      </c>
      <c r="C24" s="121"/>
      <c r="D24" s="120"/>
    </row>
    <row r="25" spans="2:4" s="122" customFormat="1" ht="20.25" customHeight="1" x14ac:dyDescent="0.4">
      <c r="B25" s="120" t="s">
        <v>277</v>
      </c>
      <c r="C25" s="121"/>
      <c r="D25" s="120"/>
    </row>
    <row r="26" spans="2:4" s="122" customFormat="1" ht="20.25" customHeight="1" x14ac:dyDescent="0.4">
      <c r="B26" s="120"/>
      <c r="C26" s="121"/>
      <c r="D26" s="120"/>
    </row>
    <row r="27" spans="2:4" s="122" customFormat="1" ht="17.25" customHeight="1" x14ac:dyDescent="0.4">
      <c r="B27" s="120" t="s">
        <v>265</v>
      </c>
      <c r="C27" s="120"/>
      <c r="D27" s="120"/>
    </row>
    <row r="28" spans="2:4" s="122" customFormat="1" ht="17.25" customHeight="1" x14ac:dyDescent="0.4">
      <c r="B28" s="120" t="s">
        <v>219</v>
      </c>
      <c r="C28" s="120"/>
      <c r="D28" s="120"/>
    </row>
    <row r="29" spans="2:4" s="122" customFormat="1" ht="17.25" customHeight="1" x14ac:dyDescent="0.4">
      <c r="B29" s="120"/>
      <c r="C29" s="120"/>
      <c r="D29" s="120"/>
    </row>
    <row r="30" spans="2:4" s="122" customFormat="1" ht="17.25" customHeight="1" x14ac:dyDescent="0.4">
      <c r="B30" s="120"/>
      <c r="C30" s="75" t="s">
        <v>21</v>
      </c>
      <c r="D30" s="75" t="s">
        <v>3</v>
      </c>
    </row>
    <row r="31" spans="2:4" s="122" customFormat="1" ht="17.25" customHeight="1" x14ac:dyDescent="0.4">
      <c r="B31" s="120"/>
      <c r="C31" s="75">
        <v>1</v>
      </c>
      <c r="D31" s="126" t="s">
        <v>89</v>
      </c>
    </row>
    <row r="32" spans="2:4" s="122" customFormat="1" ht="17.25" customHeight="1" x14ac:dyDescent="0.4">
      <c r="B32" s="120"/>
      <c r="C32" s="75">
        <v>2</v>
      </c>
      <c r="D32" s="126" t="s">
        <v>132</v>
      </c>
    </row>
    <row r="33" spans="2:25" s="122" customFormat="1" ht="17.25" customHeight="1" x14ac:dyDescent="0.4">
      <c r="B33" s="120"/>
      <c r="C33" s="75">
        <v>3</v>
      </c>
      <c r="D33" s="126" t="s">
        <v>133</v>
      </c>
    </row>
    <row r="34" spans="2:25" s="122" customFormat="1" ht="17.25" customHeight="1" x14ac:dyDescent="0.4">
      <c r="B34" s="120"/>
      <c r="C34" s="75">
        <v>4</v>
      </c>
      <c r="D34" s="126" t="s">
        <v>134</v>
      </c>
    </row>
    <row r="35" spans="2:25" s="122" customFormat="1" ht="17.25" customHeight="1" x14ac:dyDescent="0.4">
      <c r="B35" s="120"/>
      <c r="C35" s="75">
        <v>5</v>
      </c>
      <c r="D35" s="126" t="s">
        <v>135</v>
      </c>
    </row>
    <row r="36" spans="2:25" s="122" customFormat="1" ht="17.25" customHeight="1" x14ac:dyDescent="0.4">
      <c r="B36" s="120"/>
      <c r="C36" s="75">
        <v>6</v>
      </c>
      <c r="D36" s="126" t="s">
        <v>235</v>
      </c>
    </row>
    <row r="37" spans="2:25" s="122" customFormat="1" ht="17.25" customHeight="1" x14ac:dyDescent="0.4">
      <c r="B37" s="120"/>
      <c r="C37" s="123"/>
      <c r="D37" s="125"/>
    </row>
    <row r="38" spans="2:25" s="122" customFormat="1" ht="17.25" customHeight="1" x14ac:dyDescent="0.4">
      <c r="B38" s="120" t="s">
        <v>266</v>
      </c>
      <c r="C38" s="120"/>
      <c r="D38" s="120"/>
      <c r="E38" s="127"/>
      <c r="F38" s="127"/>
    </row>
    <row r="39" spans="2:25" s="122" customFormat="1" ht="17.25" customHeight="1" x14ac:dyDescent="0.4">
      <c r="B39" s="120" t="s">
        <v>117</v>
      </c>
      <c r="C39" s="120"/>
      <c r="D39" s="120"/>
      <c r="E39" s="127"/>
      <c r="F39" s="127"/>
    </row>
    <row r="40" spans="2:25" s="122" customFormat="1" ht="17.25" customHeight="1" x14ac:dyDescent="0.4">
      <c r="B40" s="120"/>
      <c r="C40" s="120"/>
      <c r="D40" s="120"/>
      <c r="E40" s="127"/>
      <c r="F40" s="127"/>
      <c r="G40" s="128"/>
      <c r="H40" s="128"/>
      <c r="J40" s="128"/>
      <c r="K40" s="128"/>
      <c r="L40" s="128"/>
      <c r="M40" s="128"/>
      <c r="N40" s="128"/>
      <c r="O40" s="128"/>
      <c r="R40" s="128"/>
      <c r="S40" s="128"/>
      <c r="T40" s="128"/>
      <c r="W40" s="128"/>
      <c r="X40" s="128"/>
      <c r="Y40" s="128"/>
    </row>
    <row r="41" spans="2:25" s="122" customFormat="1" ht="17.25" customHeight="1" x14ac:dyDescent="0.4">
      <c r="B41" s="120"/>
      <c r="C41" s="75" t="s">
        <v>4</v>
      </c>
      <c r="D41" s="75" t="s">
        <v>5</v>
      </c>
      <c r="E41" s="127"/>
      <c r="F41" s="127"/>
      <c r="G41" s="128"/>
      <c r="H41" s="128"/>
      <c r="J41" s="128"/>
      <c r="K41" s="128"/>
      <c r="L41" s="128"/>
      <c r="M41" s="128"/>
      <c r="N41" s="128"/>
      <c r="O41" s="128"/>
      <c r="R41" s="128"/>
      <c r="S41" s="128"/>
      <c r="T41" s="128"/>
      <c r="W41" s="128"/>
      <c r="X41" s="128"/>
      <c r="Y41" s="128"/>
    </row>
    <row r="42" spans="2:25" s="122" customFormat="1" ht="17.25" customHeight="1" x14ac:dyDescent="0.4">
      <c r="B42" s="120"/>
      <c r="C42" s="75" t="s">
        <v>6</v>
      </c>
      <c r="D42" s="126" t="s">
        <v>118</v>
      </c>
      <c r="E42" s="127"/>
      <c r="F42" s="127"/>
      <c r="G42" s="128"/>
      <c r="H42" s="128"/>
      <c r="J42" s="128"/>
      <c r="K42" s="128"/>
      <c r="L42" s="128"/>
      <c r="M42" s="128"/>
      <c r="N42" s="128"/>
      <c r="O42" s="128"/>
      <c r="R42" s="128"/>
      <c r="S42" s="128"/>
      <c r="T42" s="128"/>
      <c r="W42" s="128"/>
      <c r="X42" s="128"/>
      <c r="Y42" s="128"/>
    </row>
    <row r="43" spans="2:25" s="122" customFormat="1" ht="17.25" customHeight="1" x14ac:dyDescent="0.4">
      <c r="B43" s="120"/>
      <c r="C43" s="75" t="s">
        <v>7</v>
      </c>
      <c r="D43" s="126" t="s">
        <v>119</v>
      </c>
      <c r="E43" s="127"/>
      <c r="F43" s="127"/>
      <c r="G43" s="128"/>
      <c r="H43" s="128"/>
      <c r="J43" s="128"/>
      <c r="K43" s="128"/>
      <c r="L43" s="128"/>
      <c r="M43" s="128"/>
      <c r="N43" s="128"/>
      <c r="O43" s="128"/>
      <c r="R43" s="128"/>
      <c r="S43" s="128"/>
      <c r="T43" s="128"/>
      <c r="W43" s="128"/>
      <c r="X43" s="128"/>
      <c r="Y43" s="128"/>
    </row>
    <row r="44" spans="2:25" s="122" customFormat="1" ht="17.25" customHeight="1" x14ac:dyDescent="0.4">
      <c r="B44" s="120"/>
      <c r="C44" s="75" t="s">
        <v>8</v>
      </c>
      <c r="D44" s="126" t="s">
        <v>120</v>
      </c>
      <c r="E44" s="127"/>
      <c r="F44" s="127"/>
      <c r="G44" s="128"/>
      <c r="H44" s="128"/>
      <c r="J44" s="128"/>
      <c r="K44" s="128"/>
      <c r="L44" s="128"/>
      <c r="M44" s="128"/>
      <c r="N44" s="128"/>
      <c r="O44" s="128"/>
      <c r="R44" s="128"/>
      <c r="S44" s="128"/>
      <c r="T44" s="128"/>
      <c r="W44" s="128"/>
      <c r="X44" s="128"/>
      <c r="Y44" s="128"/>
    </row>
    <row r="45" spans="2:25" s="122" customFormat="1" ht="17.25" customHeight="1" x14ac:dyDescent="0.4">
      <c r="B45" s="120"/>
      <c r="C45" s="75" t="s">
        <v>9</v>
      </c>
      <c r="D45" s="126" t="s">
        <v>223</v>
      </c>
      <c r="E45" s="127"/>
      <c r="F45" s="127"/>
      <c r="G45" s="128"/>
      <c r="H45" s="128"/>
      <c r="J45" s="128"/>
      <c r="K45" s="128"/>
      <c r="L45" s="128"/>
      <c r="M45" s="128"/>
      <c r="N45" s="128"/>
      <c r="O45" s="128"/>
      <c r="R45" s="128"/>
      <c r="S45" s="128"/>
      <c r="T45" s="128"/>
      <c r="W45" s="128"/>
      <c r="X45" s="128"/>
      <c r="Y45" s="128"/>
    </row>
    <row r="46" spans="2:25" s="122" customFormat="1" ht="17.25" customHeight="1" x14ac:dyDescent="0.4">
      <c r="B46" s="120"/>
      <c r="C46" s="120"/>
      <c r="D46" s="120"/>
      <c r="E46" s="127"/>
      <c r="F46" s="127"/>
      <c r="G46" s="128"/>
      <c r="H46" s="128"/>
      <c r="J46" s="128"/>
      <c r="K46" s="128"/>
      <c r="L46" s="128"/>
      <c r="M46" s="128"/>
      <c r="N46" s="128"/>
      <c r="O46" s="128"/>
      <c r="R46" s="128"/>
      <c r="S46" s="128"/>
      <c r="T46" s="128"/>
      <c r="W46" s="128"/>
      <c r="X46" s="128"/>
      <c r="Y46" s="128"/>
    </row>
    <row r="47" spans="2:25" s="122" customFormat="1" ht="17.25" customHeight="1" x14ac:dyDescent="0.4">
      <c r="B47" s="120"/>
      <c r="C47" s="129" t="s">
        <v>10</v>
      </c>
      <c r="D47" s="120"/>
      <c r="E47" s="127"/>
      <c r="F47" s="127"/>
      <c r="G47" s="128"/>
      <c r="H47" s="128"/>
      <c r="J47" s="128"/>
      <c r="K47" s="128"/>
      <c r="L47" s="128"/>
      <c r="M47" s="128"/>
      <c r="N47" s="128"/>
      <c r="O47" s="128"/>
      <c r="R47" s="128"/>
      <c r="S47" s="128"/>
      <c r="T47" s="128"/>
      <c r="W47" s="128"/>
      <c r="X47" s="128"/>
      <c r="Y47" s="128"/>
    </row>
    <row r="48" spans="2:25" s="122" customFormat="1" ht="17.25" customHeight="1" x14ac:dyDescent="0.4">
      <c r="B48" s="127"/>
      <c r="C48" s="120" t="s">
        <v>121</v>
      </c>
      <c r="D48" s="127"/>
      <c r="E48" s="127"/>
      <c r="F48" s="129"/>
      <c r="G48" s="128"/>
      <c r="H48" s="128"/>
      <c r="J48" s="128"/>
      <c r="K48" s="128"/>
      <c r="L48" s="128"/>
      <c r="M48" s="128"/>
      <c r="N48" s="128"/>
      <c r="O48" s="128"/>
      <c r="R48" s="128"/>
      <c r="S48" s="128"/>
      <c r="T48" s="128"/>
      <c r="W48" s="128"/>
      <c r="X48" s="128"/>
      <c r="Y48" s="128"/>
    </row>
    <row r="49" spans="2:51" s="122" customFormat="1" ht="17.25" customHeight="1" x14ac:dyDescent="0.4">
      <c r="B49" s="127"/>
      <c r="C49" s="120" t="s">
        <v>224</v>
      </c>
      <c r="D49" s="127"/>
      <c r="E49" s="127"/>
      <c r="F49" s="120"/>
      <c r="G49" s="128"/>
      <c r="H49" s="128"/>
      <c r="J49" s="128"/>
      <c r="K49" s="128"/>
      <c r="L49" s="128"/>
      <c r="M49" s="128"/>
      <c r="N49" s="128"/>
      <c r="O49" s="128"/>
      <c r="R49" s="128"/>
      <c r="S49" s="128"/>
      <c r="T49" s="128"/>
      <c r="W49" s="128"/>
      <c r="X49" s="128"/>
      <c r="Y49" s="128"/>
    </row>
    <row r="50" spans="2:51" s="122" customFormat="1" ht="17.25" customHeight="1" x14ac:dyDescent="0.4">
      <c r="B50" s="120"/>
      <c r="C50" s="120"/>
      <c r="D50" s="120"/>
      <c r="E50" s="129"/>
      <c r="F50" s="128"/>
      <c r="G50" s="128"/>
      <c r="H50" s="128"/>
      <c r="J50" s="128"/>
      <c r="K50" s="128"/>
      <c r="L50" s="128"/>
      <c r="M50" s="128"/>
      <c r="N50" s="128"/>
      <c r="O50" s="128"/>
      <c r="R50" s="128"/>
      <c r="S50" s="128"/>
      <c r="T50" s="128"/>
      <c r="W50" s="128"/>
      <c r="X50" s="128"/>
      <c r="Y50" s="128"/>
    </row>
    <row r="51" spans="2:51" s="122" customFormat="1" ht="17.25" customHeight="1" x14ac:dyDescent="0.4">
      <c r="B51" s="120" t="s">
        <v>267</v>
      </c>
      <c r="C51" s="120"/>
      <c r="D51" s="120"/>
    </row>
    <row r="52" spans="2:51" s="122" customFormat="1" ht="17.25" customHeight="1" x14ac:dyDescent="0.4">
      <c r="B52" s="120" t="s">
        <v>205</v>
      </c>
      <c r="C52" s="120"/>
      <c r="D52" s="120"/>
      <c r="AH52" s="74"/>
      <c r="AI52" s="74"/>
      <c r="AJ52" s="74"/>
      <c r="AK52" s="74"/>
      <c r="AL52" s="74"/>
      <c r="AM52" s="74"/>
      <c r="AN52" s="74"/>
      <c r="AO52" s="74"/>
      <c r="AP52" s="74"/>
      <c r="AQ52" s="74"/>
      <c r="AR52" s="74"/>
      <c r="AS52" s="74"/>
    </row>
    <row r="53" spans="2:51" s="122" customFormat="1" ht="17.25" customHeight="1" x14ac:dyDescent="0.4">
      <c r="B53" s="130" t="s">
        <v>206</v>
      </c>
      <c r="C53" s="127"/>
      <c r="D53" s="127"/>
      <c r="E53" s="131"/>
      <c r="F53" s="131"/>
      <c r="G53" s="131"/>
      <c r="H53" s="131"/>
      <c r="I53" s="131"/>
      <c r="J53" s="131"/>
      <c r="K53" s="131"/>
      <c r="L53" s="131"/>
      <c r="M53" s="131"/>
      <c r="N53" s="131"/>
      <c r="O53" s="132"/>
      <c r="P53" s="132"/>
      <c r="Q53" s="131"/>
      <c r="R53" s="132"/>
      <c r="S53" s="131"/>
      <c r="T53" s="131"/>
      <c r="U53" s="132"/>
      <c r="V53" s="74"/>
      <c r="W53" s="74"/>
      <c r="X53" s="74"/>
      <c r="Y53" s="131"/>
      <c r="Z53" s="131"/>
      <c r="AA53" s="131"/>
      <c r="AB53" s="131"/>
      <c r="AC53" s="74"/>
      <c r="AD53" s="131"/>
      <c r="AE53" s="132"/>
      <c r="AF53" s="132"/>
      <c r="AG53" s="132"/>
      <c r="AH53" s="132"/>
      <c r="AI53" s="133"/>
      <c r="AJ53" s="132"/>
      <c r="AK53" s="132"/>
      <c r="AL53" s="132"/>
      <c r="AM53" s="132"/>
      <c r="AN53" s="132"/>
      <c r="AO53" s="132"/>
      <c r="AP53" s="132"/>
      <c r="AQ53" s="132"/>
      <c r="AR53" s="132"/>
      <c r="AS53" s="132"/>
      <c r="AT53" s="132"/>
      <c r="AU53" s="132"/>
      <c r="AV53" s="132"/>
      <c r="AW53" s="132"/>
      <c r="AX53" s="132"/>
      <c r="AY53" s="133"/>
    </row>
    <row r="54" spans="2:51" s="122" customFormat="1" ht="17.25" customHeight="1" x14ac:dyDescent="0.4">
      <c r="B54" s="130"/>
      <c r="C54" s="127"/>
      <c r="D54" s="127"/>
      <c r="E54" s="131"/>
      <c r="F54" s="131"/>
      <c r="G54" s="131"/>
      <c r="H54" s="131"/>
      <c r="I54" s="131"/>
      <c r="J54" s="131"/>
      <c r="K54" s="131"/>
      <c r="L54" s="131"/>
      <c r="M54" s="131"/>
      <c r="N54" s="131"/>
      <c r="O54" s="132"/>
      <c r="P54" s="132"/>
      <c r="Q54" s="131"/>
      <c r="R54" s="132"/>
      <c r="S54" s="131"/>
      <c r="T54" s="131"/>
      <c r="U54" s="132"/>
      <c r="V54" s="74"/>
      <c r="W54" s="74"/>
      <c r="X54" s="74"/>
      <c r="Y54" s="131"/>
      <c r="Z54" s="131"/>
      <c r="AA54" s="131"/>
      <c r="AB54" s="131"/>
      <c r="AC54" s="74"/>
      <c r="AD54" s="131"/>
      <c r="AE54" s="132"/>
      <c r="AF54" s="132"/>
      <c r="AG54" s="132"/>
      <c r="AH54" s="132"/>
      <c r="AI54" s="133"/>
      <c r="AJ54" s="132"/>
      <c r="AK54" s="132"/>
      <c r="AL54" s="132"/>
      <c r="AM54" s="132"/>
      <c r="AN54" s="132"/>
      <c r="AO54" s="132"/>
      <c r="AP54" s="132"/>
      <c r="AQ54" s="132"/>
      <c r="AR54" s="132"/>
      <c r="AS54" s="132"/>
      <c r="AT54" s="132"/>
      <c r="AU54" s="132"/>
      <c r="AV54" s="132"/>
      <c r="AW54" s="132"/>
      <c r="AX54" s="132"/>
      <c r="AY54" s="133"/>
    </row>
    <row r="55" spans="2:51" s="122" customFormat="1" ht="17.25" customHeight="1" x14ac:dyDescent="0.4">
      <c r="F55" s="74"/>
    </row>
    <row r="56" spans="2:51" s="122" customFormat="1" ht="17.25" customHeight="1" x14ac:dyDescent="0.4">
      <c r="B56" s="120" t="s">
        <v>268</v>
      </c>
      <c r="C56" s="120"/>
    </row>
    <row r="57" spans="2:51" s="122" customFormat="1" ht="17.25" customHeight="1" x14ac:dyDescent="0.4">
      <c r="B57" s="120"/>
      <c r="C57" s="120"/>
    </row>
    <row r="58" spans="2:51" s="122" customFormat="1" ht="17.25" customHeight="1" x14ac:dyDescent="0.4">
      <c r="B58" s="120" t="s">
        <v>269</v>
      </c>
      <c r="C58" s="120"/>
    </row>
    <row r="59" spans="2:51" s="122" customFormat="1" ht="17.25" customHeight="1" x14ac:dyDescent="0.4">
      <c r="B59" s="120" t="s">
        <v>122</v>
      </c>
      <c r="C59" s="120"/>
    </row>
    <row r="60" spans="2:51" s="122" customFormat="1" ht="17.25" customHeight="1" x14ac:dyDescent="0.4">
      <c r="B60" s="120"/>
      <c r="C60" s="120"/>
    </row>
    <row r="61" spans="2:51" s="122" customFormat="1" ht="17.25" customHeight="1" x14ac:dyDescent="0.4">
      <c r="B61" s="120" t="s">
        <v>270</v>
      </c>
      <c r="C61" s="120"/>
    </row>
    <row r="62" spans="2:51" s="122" customFormat="1" ht="17.25" customHeight="1" x14ac:dyDescent="0.4">
      <c r="B62" s="120" t="s">
        <v>123</v>
      </c>
      <c r="C62" s="120"/>
    </row>
    <row r="63" spans="2:51" s="122" customFormat="1" ht="17.25" customHeight="1" x14ac:dyDescent="0.4">
      <c r="B63" s="120"/>
      <c r="C63" s="120"/>
    </row>
    <row r="64" spans="2:51" s="122" customFormat="1" ht="17.25" customHeight="1" x14ac:dyDescent="0.4">
      <c r="B64" s="120" t="s">
        <v>271</v>
      </c>
      <c r="C64" s="120"/>
      <c r="D64" s="120"/>
    </row>
    <row r="65" spans="2:54" s="122" customFormat="1" ht="17.25" customHeight="1" x14ac:dyDescent="0.4">
      <c r="B65" s="120"/>
      <c r="C65" s="120"/>
      <c r="D65" s="120"/>
    </row>
    <row r="66" spans="2:54" s="122" customFormat="1" ht="17.25" customHeight="1" x14ac:dyDescent="0.4">
      <c r="B66" s="127" t="s">
        <v>272</v>
      </c>
      <c r="C66" s="127"/>
      <c r="D66" s="120"/>
    </row>
    <row r="67" spans="2:54" s="122" customFormat="1" ht="17.25" customHeight="1" x14ac:dyDescent="0.4">
      <c r="B67" s="127" t="s">
        <v>124</v>
      </c>
      <c r="C67" s="127"/>
      <c r="D67" s="120"/>
    </row>
    <row r="68" spans="2:54" s="122" customFormat="1" ht="17.25" customHeight="1" x14ac:dyDescent="0.4"/>
    <row r="69" spans="2:54" s="122" customFormat="1" ht="17.25" customHeight="1" x14ac:dyDescent="0.4">
      <c r="B69" s="127" t="s">
        <v>273</v>
      </c>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row>
    <row r="70" spans="2:54" s="122" customFormat="1" ht="17.25" customHeight="1" x14ac:dyDescent="0.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row>
    <row r="71" spans="2:54" ht="18.75" customHeight="1" x14ac:dyDescent="0.4"/>
    <row r="72" spans="2:54" ht="18.75" customHeight="1" x14ac:dyDescent="0.4"/>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pageSetUpPr fitToPage="1"/>
  </sheetPr>
  <dimension ref="A1:BS326"/>
  <sheetViews>
    <sheetView showGridLines="0" view="pageBreakPreview" topLeftCell="G1" zoomScale="50" zoomScaleNormal="55" zoomScaleSheetLayoutView="50" workbookViewId="0">
      <selection activeCell="AG4" sqref="AG4"/>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405" t="s">
        <v>250</v>
      </c>
      <c r="AY1" s="406"/>
      <c r="AZ1" s="406"/>
      <c r="BA1" s="406"/>
      <c r="BB1" s="406"/>
      <c r="BC1" s="406"/>
      <c r="BD1" s="406"/>
      <c r="BE1" s="406"/>
      <c r="BF1" s="406"/>
      <c r="BG1" s="406"/>
      <c r="BH1" s="406"/>
      <c r="BI1" s="406"/>
      <c r="BJ1" s="406"/>
      <c r="BK1" s="406"/>
      <c r="BL1" s="406"/>
      <c r="BM1" s="406"/>
      <c r="BN1" s="10" t="s">
        <v>2</v>
      </c>
    </row>
    <row r="2" spans="2:71" s="9" customFormat="1" ht="20.25" customHeight="1" x14ac:dyDescent="0.4">
      <c r="N2" s="8"/>
      <c r="Q2" s="8"/>
      <c r="R2" s="8"/>
      <c r="T2" s="10"/>
      <c r="U2" s="10"/>
      <c r="V2" s="10"/>
      <c r="W2" s="10"/>
      <c r="X2" s="10"/>
      <c r="Y2" s="10"/>
      <c r="Z2" s="10"/>
      <c r="AA2" s="10"/>
      <c r="AF2" s="41" t="s">
        <v>29</v>
      </c>
      <c r="AG2" s="407">
        <v>4</v>
      </c>
      <c r="AH2" s="407"/>
      <c r="AI2" s="41" t="s">
        <v>30</v>
      </c>
      <c r="AJ2" s="408">
        <f>IF(AG2=0,"",YEAR(DATE(2018+AG2,1,1)))</f>
        <v>2022</v>
      </c>
      <c r="AK2" s="408"/>
      <c r="AL2" s="42" t="s">
        <v>31</v>
      </c>
      <c r="AM2" s="42" t="s">
        <v>1</v>
      </c>
      <c r="AN2" s="407">
        <v>4</v>
      </c>
      <c r="AO2" s="407"/>
      <c r="AP2" s="42" t="s">
        <v>26</v>
      </c>
      <c r="AW2" s="10" t="s">
        <v>33</v>
      </c>
      <c r="AX2" s="409" t="s">
        <v>210</v>
      </c>
      <c r="AY2" s="409"/>
      <c r="AZ2" s="409"/>
      <c r="BA2" s="409"/>
      <c r="BB2" s="409"/>
      <c r="BC2" s="409"/>
      <c r="BD2" s="409"/>
      <c r="BE2" s="409"/>
      <c r="BF2" s="409"/>
      <c r="BG2" s="409"/>
      <c r="BH2" s="409"/>
      <c r="BI2" s="409"/>
      <c r="BJ2" s="409"/>
      <c r="BK2" s="409"/>
      <c r="BL2" s="409"/>
      <c r="BM2" s="409"/>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410" t="s">
        <v>283</v>
      </c>
      <c r="BJ3" s="411"/>
      <c r="BK3" s="411"/>
      <c r="BL3" s="412"/>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207</v>
      </c>
      <c r="AP5" s="87"/>
      <c r="AQ5" s="87"/>
      <c r="AR5" s="87"/>
      <c r="AS5" s="87"/>
      <c r="AT5" s="6"/>
      <c r="AU5" s="6"/>
      <c r="AV5" s="6"/>
      <c r="AW5" s="6"/>
      <c r="AX5" s="6"/>
      <c r="AY5" s="6"/>
      <c r="BA5" s="399"/>
      <c r="BB5" s="400"/>
      <c r="BC5" s="2" t="s">
        <v>23</v>
      </c>
      <c r="BD5" s="6"/>
      <c r="BE5" s="399"/>
      <c r="BF5" s="400"/>
      <c r="BG5" s="2" t="s">
        <v>24</v>
      </c>
      <c r="BH5" s="6"/>
      <c r="BI5" s="399"/>
      <c r="BJ5" s="400"/>
      <c r="BK5" s="2" t="s">
        <v>25</v>
      </c>
      <c r="BL5" s="6"/>
      <c r="BM5" s="40"/>
    </row>
    <row r="6" spans="2:71" s="9" customFormat="1" ht="21" customHeight="1" x14ac:dyDescent="0.4">
      <c r="B6" s="94"/>
      <c r="C6" s="94"/>
      <c r="D6" s="94"/>
      <c r="E6" s="94"/>
      <c r="F6" s="94"/>
      <c r="G6" s="100"/>
      <c r="H6" s="100"/>
      <c r="I6" s="100"/>
      <c r="J6" s="100"/>
      <c r="K6" s="100"/>
      <c r="L6" s="100"/>
      <c r="M6" s="100"/>
      <c r="N6" s="143"/>
      <c r="O6" s="143"/>
      <c r="P6" s="143"/>
      <c r="Q6" s="97"/>
      <c r="R6" s="143"/>
      <c r="S6" s="143"/>
      <c r="T6" s="143"/>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3"/>
      <c r="O7" s="143"/>
      <c r="P7" s="143"/>
      <c r="Q7" s="97"/>
      <c r="R7" s="143"/>
      <c r="S7" s="143"/>
      <c r="T7" s="143"/>
      <c r="U7" s="101"/>
      <c r="V7" s="89"/>
      <c r="W7" s="89"/>
      <c r="X7" s="89"/>
      <c r="Y7" s="89"/>
      <c r="Z7" s="89"/>
      <c r="AA7" s="89"/>
      <c r="AB7" s="89"/>
      <c r="AC7" s="89"/>
      <c r="AD7" s="89"/>
      <c r="AE7" s="89"/>
      <c r="AF7" s="89"/>
      <c r="AG7" s="89"/>
      <c r="AH7" s="89"/>
      <c r="AI7" s="89"/>
      <c r="AJ7" s="89"/>
      <c r="AK7" s="89"/>
      <c r="AL7" s="89"/>
      <c r="AM7" s="89"/>
      <c r="AN7" s="100"/>
      <c r="AO7" s="108"/>
      <c r="AP7" s="98"/>
      <c r="AQ7" s="90"/>
      <c r="AR7" s="91"/>
      <c r="AS7" s="91"/>
      <c r="AT7" s="91"/>
      <c r="AU7" s="91"/>
      <c r="AV7" s="98"/>
      <c r="AW7" s="87"/>
      <c r="AX7" s="99"/>
      <c r="AY7" s="99"/>
      <c r="AZ7" s="99"/>
      <c r="BA7" s="87"/>
      <c r="BB7" s="95"/>
      <c r="BC7" s="95"/>
      <c r="BD7" s="97"/>
      <c r="BE7" s="87"/>
      <c r="BF7" s="87" t="s">
        <v>28</v>
      </c>
      <c r="BG7" s="87"/>
      <c r="BH7" s="87"/>
      <c r="BI7" s="401">
        <f>DAY(EOMONTH(DATE(AJ2,AN2,1),0))</f>
        <v>30</v>
      </c>
      <c r="BJ7" s="402"/>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3"/>
      <c r="O8" s="143"/>
      <c r="P8" s="143"/>
      <c r="Q8" s="97"/>
      <c r="R8" s="101"/>
      <c r="S8" s="101"/>
      <c r="T8" s="101"/>
      <c r="U8" s="95"/>
      <c r="V8" s="89"/>
      <c r="W8" s="89"/>
      <c r="X8" s="89"/>
      <c r="Y8" s="89"/>
      <c r="Z8" s="89"/>
      <c r="AA8" s="89"/>
      <c r="AB8" s="89"/>
      <c r="AC8" s="89"/>
      <c r="AD8" s="89"/>
      <c r="AE8" s="89"/>
      <c r="AF8" s="89"/>
      <c r="AG8" s="89"/>
      <c r="AH8" s="89"/>
      <c r="AI8" s="89"/>
      <c r="AJ8" s="89"/>
      <c r="AK8" s="89"/>
      <c r="AL8" s="89"/>
      <c r="AM8" s="89"/>
      <c r="AN8" s="100"/>
      <c r="AO8" s="108" t="s">
        <v>252</v>
      </c>
      <c r="AP8" s="98"/>
      <c r="AQ8" s="90"/>
      <c r="AR8" s="91"/>
      <c r="AS8" s="91"/>
      <c r="AT8" s="91"/>
      <c r="AU8" s="91"/>
      <c r="AV8" s="98"/>
      <c r="AW8" s="87"/>
      <c r="AX8" s="99"/>
      <c r="AY8" s="99"/>
      <c r="AZ8" s="99"/>
      <c r="BA8" s="87"/>
      <c r="BB8" s="108" t="s">
        <v>274</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403"/>
      <c r="AB9" s="403"/>
      <c r="AC9" s="94"/>
      <c r="AD9" s="106"/>
      <c r="AE9" s="89"/>
      <c r="AF9" s="89"/>
      <c r="AG9" s="100"/>
      <c r="AH9" s="93"/>
      <c r="AI9" s="94"/>
      <c r="AJ9" s="100"/>
      <c r="AK9" s="100"/>
      <c r="AL9" s="100"/>
      <c r="AM9" s="107"/>
      <c r="AN9" s="90"/>
      <c r="AO9" s="98" t="s">
        <v>243</v>
      </c>
      <c r="AP9" s="90"/>
      <c r="AQ9" s="91"/>
      <c r="AR9" s="92"/>
      <c r="AS9" s="87" t="s">
        <v>244</v>
      </c>
      <c r="AT9" s="98"/>
      <c r="AU9" s="100"/>
      <c r="AV9" s="100"/>
      <c r="AW9" s="98"/>
      <c r="AX9" s="98"/>
      <c r="AY9" s="98"/>
      <c r="AZ9" s="89"/>
      <c r="BA9" s="100"/>
      <c r="BB9" s="98" t="s">
        <v>253</v>
      </c>
      <c r="BC9" s="90"/>
      <c r="BD9" s="91"/>
      <c r="BE9" s="92"/>
      <c r="BF9" s="87" t="s">
        <v>254</v>
      </c>
      <c r="BG9" s="98"/>
      <c r="BH9" s="100"/>
      <c r="BI9" s="100"/>
      <c r="BJ9" s="98"/>
      <c r="BK9" s="98"/>
      <c r="BL9" s="98"/>
      <c r="BM9" s="89"/>
      <c r="BN9" s="89"/>
      <c r="BQ9" s="10"/>
      <c r="BR9" s="10"/>
      <c r="BS9" s="10"/>
    </row>
    <row r="10" spans="2:71" s="9" customFormat="1" ht="21" customHeight="1" x14ac:dyDescent="0.4">
      <c r="B10" s="94" t="s">
        <v>128</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404"/>
      <c r="AQ10" s="404"/>
      <c r="AR10" s="87" t="s">
        <v>102</v>
      </c>
      <c r="AS10" s="89"/>
      <c r="AT10" s="98" t="s">
        <v>103</v>
      </c>
      <c r="AU10" s="100"/>
      <c r="AV10" s="100"/>
      <c r="AW10" s="98"/>
      <c r="AX10" s="404"/>
      <c r="AY10" s="404"/>
      <c r="AZ10" s="87" t="s">
        <v>102</v>
      </c>
      <c r="BA10" s="195"/>
      <c r="BB10" s="90"/>
      <c r="BC10" s="404"/>
      <c r="BD10" s="404"/>
      <c r="BE10" s="87" t="s">
        <v>102</v>
      </c>
      <c r="BF10" s="89"/>
      <c r="BG10" s="98" t="s">
        <v>103</v>
      </c>
      <c r="BH10" s="100"/>
      <c r="BI10" s="100"/>
      <c r="BJ10" s="98"/>
      <c r="BK10" s="404"/>
      <c r="BL10" s="404"/>
      <c r="BM10" s="87" t="s">
        <v>102</v>
      </c>
      <c r="BN10" s="89"/>
      <c r="BQ10" s="10"/>
      <c r="BR10" s="10"/>
      <c r="BS10" s="10"/>
    </row>
    <row r="11" spans="2:71" s="9" customFormat="1" ht="21" customHeight="1" x14ac:dyDescent="0.15">
      <c r="B11" s="96" t="s">
        <v>129</v>
      </c>
      <c r="C11" s="94"/>
      <c r="D11" s="94"/>
      <c r="E11" s="94"/>
      <c r="F11" s="94"/>
      <c r="G11" s="91"/>
      <c r="H11" s="91"/>
      <c r="I11" s="91"/>
      <c r="J11" s="91"/>
      <c r="K11" s="91"/>
      <c r="L11" s="91"/>
      <c r="M11" s="91"/>
      <c r="N11" s="91"/>
      <c r="O11" s="91"/>
      <c r="P11" s="91"/>
      <c r="Q11" s="413">
        <f>U12</f>
        <v>0.375</v>
      </c>
      <c r="R11" s="414"/>
      <c r="S11" s="415"/>
      <c r="T11" s="97" t="s">
        <v>17</v>
      </c>
      <c r="U11" s="413">
        <f>Q12</f>
        <v>0.70833333333333337</v>
      </c>
      <c r="V11" s="414"/>
      <c r="W11" s="415"/>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6"/>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127</v>
      </c>
      <c r="C12" s="94"/>
      <c r="D12" s="94"/>
      <c r="E12" s="94"/>
      <c r="F12" s="94"/>
      <c r="G12" s="91"/>
      <c r="H12" s="91"/>
      <c r="I12" s="91"/>
      <c r="J12" s="91"/>
      <c r="K12" s="91"/>
      <c r="L12" s="91"/>
      <c r="M12" s="91"/>
      <c r="N12" s="91"/>
      <c r="O12" s="91"/>
      <c r="P12" s="91"/>
      <c r="Q12" s="396">
        <v>0.70833333333333337</v>
      </c>
      <c r="R12" s="397"/>
      <c r="S12" s="398"/>
      <c r="T12" s="97" t="s">
        <v>17</v>
      </c>
      <c r="U12" s="396">
        <v>0.375</v>
      </c>
      <c r="V12" s="397"/>
      <c r="W12" s="398"/>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404"/>
      <c r="AY12" s="404"/>
      <c r="AZ12" s="87" t="s">
        <v>102</v>
      </c>
      <c r="BA12" s="196"/>
      <c r="BB12" s="87"/>
      <c r="BC12" s="87"/>
      <c r="BD12" s="87"/>
      <c r="BE12" s="87"/>
      <c r="BF12" s="89"/>
      <c r="BG12" s="98" t="s">
        <v>105</v>
      </c>
      <c r="BH12" s="91"/>
      <c r="BI12" s="91"/>
      <c r="BJ12" s="98"/>
      <c r="BK12" s="404"/>
      <c r="BL12" s="404"/>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361" t="s">
        <v>21</v>
      </c>
      <c r="C14" s="364" t="s">
        <v>208</v>
      </c>
      <c r="D14" s="367" t="s">
        <v>209</v>
      </c>
      <c r="E14" s="368"/>
      <c r="F14" s="369"/>
      <c r="G14" s="347" t="s">
        <v>255</v>
      </c>
      <c r="H14" s="376"/>
      <c r="I14" s="174"/>
      <c r="J14" s="171"/>
      <c r="K14" s="174"/>
      <c r="L14" s="171"/>
      <c r="M14" s="379" t="s">
        <v>256</v>
      </c>
      <c r="N14" s="376"/>
      <c r="O14" s="379" t="s">
        <v>257</v>
      </c>
      <c r="P14" s="353"/>
      <c r="Q14" s="353"/>
      <c r="R14" s="376"/>
      <c r="S14" s="379" t="s">
        <v>258</v>
      </c>
      <c r="T14" s="353"/>
      <c r="U14" s="376"/>
      <c r="V14" s="379" t="s">
        <v>177</v>
      </c>
      <c r="W14" s="353"/>
      <c r="X14" s="353"/>
      <c r="Y14" s="353"/>
      <c r="Z14" s="348"/>
      <c r="AA14" s="368" t="s">
        <v>259</v>
      </c>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8"/>
      <c r="AZ14" s="368"/>
      <c r="BA14" s="368"/>
      <c r="BB14" s="368"/>
      <c r="BC14" s="368"/>
      <c r="BD14" s="368"/>
      <c r="BE14" s="368"/>
      <c r="BF14" s="341" t="str">
        <f>IF(BI3="計画","(13)1～4週目の勤務時間数合計","(13)1か月の勤務時間数　合計")</f>
        <v>(13)1か月の勤務時間数　合計</v>
      </c>
      <c r="BG14" s="342"/>
      <c r="BH14" s="347" t="s">
        <v>260</v>
      </c>
      <c r="BI14" s="348"/>
      <c r="BJ14" s="347" t="s">
        <v>261</v>
      </c>
      <c r="BK14" s="353"/>
      <c r="BL14" s="353"/>
      <c r="BM14" s="353"/>
      <c r="BN14" s="348"/>
    </row>
    <row r="15" spans="2:71" ht="20.25" customHeight="1" x14ac:dyDescent="0.4">
      <c r="B15" s="362"/>
      <c r="C15" s="365"/>
      <c r="D15" s="370"/>
      <c r="E15" s="371"/>
      <c r="F15" s="372"/>
      <c r="G15" s="349"/>
      <c r="H15" s="377"/>
      <c r="I15" s="175"/>
      <c r="J15" s="172"/>
      <c r="K15" s="175"/>
      <c r="L15" s="172"/>
      <c r="M15" s="380"/>
      <c r="N15" s="377"/>
      <c r="O15" s="380"/>
      <c r="P15" s="354"/>
      <c r="Q15" s="354"/>
      <c r="R15" s="377"/>
      <c r="S15" s="380"/>
      <c r="T15" s="354"/>
      <c r="U15" s="377"/>
      <c r="V15" s="380"/>
      <c r="W15" s="354"/>
      <c r="X15" s="354"/>
      <c r="Y15" s="354"/>
      <c r="Z15" s="350"/>
      <c r="AA15" s="356" t="s">
        <v>11</v>
      </c>
      <c r="AB15" s="356"/>
      <c r="AC15" s="356"/>
      <c r="AD15" s="356"/>
      <c r="AE15" s="356"/>
      <c r="AF15" s="356"/>
      <c r="AG15" s="357"/>
      <c r="AH15" s="358" t="s">
        <v>12</v>
      </c>
      <c r="AI15" s="356"/>
      <c r="AJ15" s="356"/>
      <c r="AK15" s="356"/>
      <c r="AL15" s="356"/>
      <c r="AM15" s="356"/>
      <c r="AN15" s="357"/>
      <c r="AO15" s="358" t="s">
        <v>13</v>
      </c>
      <c r="AP15" s="356"/>
      <c r="AQ15" s="356"/>
      <c r="AR15" s="356"/>
      <c r="AS15" s="356"/>
      <c r="AT15" s="356"/>
      <c r="AU15" s="357"/>
      <c r="AV15" s="358" t="s">
        <v>14</v>
      </c>
      <c r="AW15" s="356"/>
      <c r="AX15" s="356"/>
      <c r="AY15" s="356"/>
      <c r="AZ15" s="356"/>
      <c r="BA15" s="356"/>
      <c r="BB15" s="357"/>
      <c r="BC15" s="358" t="s">
        <v>15</v>
      </c>
      <c r="BD15" s="356"/>
      <c r="BE15" s="356"/>
      <c r="BF15" s="343"/>
      <c r="BG15" s="344"/>
      <c r="BH15" s="349"/>
      <c r="BI15" s="350"/>
      <c r="BJ15" s="349"/>
      <c r="BK15" s="354"/>
      <c r="BL15" s="354"/>
      <c r="BM15" s="354"/>
      <c r="BN15" s="350"/>
    </row>
    <row r="16" spans="2:71" ht="20.25" customHeight="1" x14ac:dyDescent="0.4">
      <c r="B16" s="362"/>
      <c r="C16" s="365"/>
      <c r="D16" s="370"/>
      <c r="E16" s="371"/>
      <c r="F16" s="372"/>
      <c r="G16" s="349"/>
      <c r="H16" s="377"/>
      <c r="I16" s="175"/>
      <c r="J16" s="172"/>
      <c r="K16" s="175"/>
      <c r="L16" s="172"/>
      <c r="M16" s="380"/>
      <c r="N16" s="377"/>
      <c r="O16" s="380"/>
      <c r="P16" s="354"/>
      <c r="Q16" s="354"/>
      <c r="R16" s="377"/>
      <c r="S16" s="380"/>
      <c r="T16" s="354"/>
      <c r="U16" s="377"/>
      <c r="V16" s="380"/>
      <c r="W16" s="354"/>
      <c r="X16" s="354"/>
      <c r="Y16" s="354"/>
      <c r="Z16" s="350"/>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f>IF($BI$3="実績",IF(DAY(DATE($AJ$2,$AN$2,29))=29,29,""),"")</f>
        <v>29</v>
      </c>
      <c r="BD16" s="170">
        <f>IF($BI$3="実績",IF(DAY(DATE($AJ$2,$AN$2,30))=30,30,""),"")</f>
        <v>30</v>
      </c>
      <c r="BE16" s="48" t="str">
        <f>IF($BI$3="実績",IF(DAY(DATE($AJ$2,$AN$2,31))=31,31,""),"")</f>
        <v/>
      </c>
      <c r="BF16" s="343"/>
      <c r="BG16" s="344"/>
      <c r="BH16" s="349"/>
      <c r="BI16" s="350"/>
      <c r="BJ16" s="349"/>
      <c r="BK16" s="354"/>
      <c r="BL16" s="354"/>
      <c r="BM16" s="354"/>
      <c r="BN16" s="350"/>
    </row>
    <row r="17" spans="2:66" ht="20.25" hidden="1" customHeight="1" x14ac:dyDescent="0.4">
      <c r="B17" s="362"/>
      <c r="C17" s="365"/>
      <c r="D17" s="370"/>
      <c r="E17" s="371"/>
      <c r="F17" s="372"/>
      <c r="G17" s="349"/>
      <c r="H17" s="377"/>
      <c r="I17" s="175"/>
      <c r="J17" s="172"/>
      <c r="K17" s="175"/>
      <c r="L17" s="172"/>
      <c r="M17" s="380"/>
      <c r="N17" s="377"/>
      <c r="O17" s="380"/>
      <c r="P17" s="354"/>
      <c r="Q17" s="354"/>
      <c r="R17" s="377"/>
      <c r="S17" s="380"/>
      <c r="T17" s="354"/>
      <c r="U17" s="377"/>
      <c r="V17" s="380"/>
      <c r="W17" s="354"/>
      <c r="X17" s="354"/>
      <c r="Y17" s="354"/>
      <c r="Z17" s="350"/>
      <c r="AA17" s="7">
        <f>WEEKDAY(DATE($AJ$2,$AN$2,1))</f>
        <v>6</v>
      </c>
      <c r="AB17" s="12">
        <f>WEEKDAY(DATE($AJ$2,$AN$2,2))</f>
        <v>7</v>
      </c>
      <c r="AC17" s="12">
        <f>WEEKDAY(DATE($AJ$2,$AN$2,3))</f>
        <v>1</v>
      </c>
      <c r="AD17" s="12">
        <f>WEEKDAY(DATE($AJ$2,$AN$2,4))</f>
        <v>2</v>
      </c>
      <c r="AE17" s="12">
        <f>WEEKDAY(DATE($AJ$2,$AN$2,5))</f>
        <v>3</v>
      </c>
      <c r="AF17" s="12">
        <f>WEEKDAY(DATE($AJ$2,$AN$2,6))</f>
        <v>4</v>
      </c>
      <c r="AG17" s="13">
        <f>WEEKDAY(DATE($AJ$2,$AN$2,7))</f>
        <v>5</v>
      </c>
      <c r="AH17" s="11">
        <f>WEEKDAY(DATE($AJ$2,$AN$2,8))</f>
        <v>6</v>
      </c>
      <c r="AI17" s="12">
        <f>WEEKDAY(DATE($AJ$2,$AN$2,9))</f>
        <v>7</v>
      </c>
      <c r="AJ17" s="12">
        <f>WEEKDAY(DATE($AJ$2,$AN$2,10))</f>
        <v>1</v>
      </c>
      <c r="AK17" s="12">
        <f>WEEKDAY(DATE($AJ$2,$AN$2,11))</f>
        <v>2</v>
      </c>
      <c r="AL17" s="12">
        <f>WEEKDAY(DATE($AJ$2,$AN$2,12))</f>
        <v>3</v>
      </c>
      <c r="AM17" s="12">
        <f>WEEKDAY(DATE($AJ$2,$AN$2,13))</f>
        <v>4</v>
      </c>
      <c r="AN17" s="13">
        <f>WEEKDAY(DATE($AJ$2,$AN$2,14))</f>
        <v>5</v>
      </c>
      <c r="AO17" s="11">
        <f>WEEKDAY(DATE($AJ$2,$AN$2,15))</f>
        <v>6</v>
      </c>
      <c r="AP17" s="12">
        <f>WEEKDAY(DATE($AJ$2,$AN$2,16))</f>
        <v>7</v>
      </c>
      <c r="AQ17" s="12">
        <f>WEEKDAY(DATE($AJ$2,$AN$2,17))</f>
        <v>1</v>
      </c>
      <c r="AR17" s="12">
        <f>WEEKDAY(DATE($AJ$2,$AN$2,18))</f>
        <v>2</v>
      </c>
      <c r="AS17" s="12">
        <f>WEEKDAY(DATE($AJ$2,$AN$2,19))</f>
        <v>3</v>
      </c>
      <c r="AT17" s="12">
        <f>WEEKDAY(DATE($AJ$2,$AN$2,20))</f>
        <v>4</v>
      </c>
      <c r="AU17" s="13">
        <f>WEEKDAY(DATE($AJ$2,$AN$2,21))</f>
        <v>5</v>
      </c>
      <c r="AV17" s="11">
        <f>WEEKDAY(DATE($AJ$2,$AN$2,22))</f>
        <v>6</v>
      </c>
      <c r="AW17" s="12">
        <f>WEEKDAY(DATE($AJ$2,$AN$2,23))</f>
        <v>7</v>
      </c>
      <c r="AX17" s="12">
        <f>WEEKDAY(DATE($AJ$2,$AN$2,24))</f>
        <v>1</v>
      </c>
      <c r="AY17" s="12">
        <f>WEEKDAY(DATE($AJ$2,$AN$2,25))</f>
        <v>2</v>
      </c>
      <c r="AZ17" s="12">
        <f>WEEKDAY(DATE($AJ$2,$AN$2,26))</f>
        <v>3</v>
      </c>
      <c r="BA17" s="12">
        <f>WEEKDAY(DATE($AJ$2,$AN$2,27))</f>
        <v>4</v>
      </c>
      <c r="BB17" s="13">
        <f>WEEKDAY(DATE($AJ$2,$AN$2,28))</f>
        <v>5</v>
      </c>
      <c r="BC17" s="11">
        <f>IF(BC16=29,WEEKDAY(DATE($AJ$2,$AN$2,29)),0)</f>
        <v>6</v>
      </c>
      <c r="BD17" s="12">
        <f>IF(BD16=30,WEEKDAY(DATE($AJ$2,$AN$2,30)),0)</f>
        <v>7</v>
      </c>
      <c r="BE17" s="13">
        <f>IF(BE16=31,WEEKDAY(DATE($AJ$2,$AN$2,31)),0)</f>
        <v>0</v>
      </c>
      <c r="BF17" s="343"/>
      <c r="BG17" s="344"/>
      <c r="BH17" s="349"/>
      <c r="BI17" s="350"/>
      <c r="BJ17" s="349"/>
      <c r="BK17" s="354"/>
      <c r="BL17" s="354"/>
      <c r="BM17" s="354"/>
      <c r="BN17" s="350"/>
    </row>
    <row r="18" spans="2:66" ht="20.25" customHeight="1" thickBot="1" x14ac:dyDescent="0.45">
      <c r="B18" s="363"/>
      <c r="C18" s="366"/>
      <c r="D18" s="373"/>
      <c r="E18" s="374"/>
      <c r="F18" s="375"/>
      <c r="G18" s="351"/>
      <c r="H18" s="378"/>
      <c r="I18" s="176"/>
      <c r="J18" s="173"/>
      <c r="K18" s="176"/>
      <c r="L18" s="173"/>
      <c r="M18" s="381"/>
      <c r="N18" s="378"/>
      <c r="O18" s="381"/>
      <c r="P18" s="355"/>
      <c r="Q18" s="355"/>
      <c r="R18" s="378"/>
      <c r="S18" s="381"/>
      <c r="T18" s="355"/>
      <c r="U18" s="378"/>
      <c r="V18" s="381"/>
      <c r="W18" s="355"/>
      <c r="X18" s="355"/>
      <c r="Y18" s="355"/>
      <c r="Z18" s="352"/>
      <c r="AA18" s="51" t="str">
        <f>IF(AA17=1,"日",IF(AA17=2,"月",IF(AA17=3,"火",IF(AA17=4,"水",IF(AA17=5,"木",IF(AA17=6,"金","土"))))))</f>
        <v>金</v>
      </c>
      <c r="AB18" s="44" t="str">
        <f t="shared" ref="AB18:BB18" si="0">IF(AB17=1,"日",IF(AB17=2,"月",IF(AB17=3,"火",IF(AB17=4,"水",IF(AB17=5,"木",IF(AB17=6,"金","土"))))))</f>
        <v>土</v>
      </c>
      <c r="AC18" s="44" t="str">
        <f t="shared" si="0"/>
        <v>日</v>
      </c>
      <c r="AD18" s="44" t="str">
        <f t="shared" si="0"/>
        <v>月</v>
      </c>
      <c r="AE18" s="44" t="str">
        <f t="shared" si="0"/>
        <v>火</v>
      </c>
      <c r="AF18" s="44" t="str">
        <f t="shared" si="0"/>
        <v>水</v>
      </c>
      <c r="AG18" s="45" t="str">
        <f t="shared" si="0"/>
        <v>木</v>
      </c>
      <c r="AH18" s="43" t="str">
        <f>IF(AH17=1,"日",IF(AH17=2,"月",IF(AH17=3,"火",IF(AH17=4,"水",IF(AH17=5,"木",IF(AH17=6,"金","土"))))))</f>
        <v>金</v>
      </c>
      <c r="AI18" s="44" t="str">
        <f t="shared" si="0"/>
        <v>土</v>
      </c>
      <c r="AJ18" s="44" t="str">
        <f t="shared" si="0"/>
        <v>日</v>
      </c>
      <c r="AK18" s="44" t="str">
        <f t="shared" si="0"/>
        <v>月</v>
      </c>
      <c r="AL18" s="44" t="str">
        <f t="shared" si="0"/>
        <v>火</v>
      </c>
      <c r="AM18" s="44" t="str">
        <f t="shared" si="0"/>
        <v>水</v>
      </c>
      <c r="AN18" s="45" t="str">
        <f t="shared" si="0"/>
        <v>木</v>
      </c>
      <c r="AO18" s="43" t="str">
        <f>IF(AO17=1,"日",IF(AO17=2,"月",IF(AO17=3,"火",IF(AO17=4,"水",IF(AO17=5,"木",IF(AO17=6,"金","土"))))))</f>
        <v>金</v>
      </c>
      <c r="AP18" s="44" t="str">
        <f t="shared" si="0"/>
        <v>土</v>
      </c>
      <c r="AQ18" s="44" t="str">
        <f t="shared" si="0"/>
        <v>日</v>
      </c>
      <c r="AR18" s="44" t="str">
        <f t="shared" si="0"/>
        <v>月</v>
      </c>
      <c r="AS18" s="44" t="str">
        <f t="shared" si="0"/>
        <v>火</v>
      </c>
      <c r="AT18" s="44" t="str">
        <f t="shared" si="0"/>
        <v>水</v>
      </c>
      <c r="AU18" s="45" t="str">
        <f t="shared" si="0"/>
        <v>木</v>
      </c>
      <c r="AV18" s="43" t="str">
        <f>IF(AV17=1,"日",IF(AV17=2,"月",IF(AV17=3,"火",IF(AV17=4,"水",IF(AV17=5,"木",IF(AV17=6,"金","土"))))))</f>
        <v>金</v>
      </c>
      <c r="AW18" s="44" t="str">
        <f t="shared" si="0"/>
        <v>土</v>
      </c>
      <c r="AX18" s="44" t="str">
        <f t="shared" si="0"/>
        <v>日</v>
      </c>
      <c r="AY18" s="44" t="str">
        <f t="shared" si="0"/>
        <v>月</v>
      </c>
      <c r="AZ18" s="44" t="str">
        <f t="shared" si="0"/>
        <v>火</v>
      </c>
      <c r="BA18" s="44" t="str">
        <f t="shared" si="0"/>
        <v>水</v>
      </c>
      <c r="BB18" s="45" t="str">
        <f t="shared" si="0"/>
        <v>木</v>
      </c>
      <c r="BC18" s="44" t="str">
        <f>IF(BC17=1,"日",IF(BC17=2,"月",IF(BC17=3,"火",IF(BC17=4,"水",IF(BC17=5,"木",IF(BC17=6,"金",IF(BC17=0,"","土")))))))</f>
        <v>金</v>
      </c>
      <c r="BD18" s="44" t="str">
        <f>IF(BD17=1,"日",IF(BD17=2,"月",IF(BD17=3,"火",IF(BD17=4,"水",IF(BD17=5,"木",IF(BD17=6,"金",IF(BD17=0,"","土")))))))</f>
        <v>土</v>
      </c>
      <c r="BE18" s="44" t="str">
        <f>IF(BE17=1,"日",IF(BE17=2,"月",IF(BE17=3,"火",IF(BE17=4,"水",IF(BE17=5,"木",IF(BE17=6,"金",IF(BE17=0,"","土")))))))</f>
        <v/>
      </c>
      <c r="BF18" s="345"/>
      <c r="BG18" s="346"/>
      <c r="BH18" s="351"/>
      <c r="BI18" s="352"/>
      <c r="BJ18" s="351"/>
      <c r="BK18" s="355"/>
      <c r="BL18" s="355"/>
      <c r="BM18" s="355"/>
      <c r="BN18" s="352"/>
    </row>
    <row r="19" spans="2:66" ht="20.25" customHeight="1" x14ac:dyDescent="0.4">
      <c r="B19" s="57"/>
      <c r="C19" s="382"/>
      <c r="D19" s="383"/>
      <c r="E19" s="384"/>
      <c r="F19" s="385"/>
      <c r="G19" s="390"/>
      <c r="H19" s="391"/>
      <c r="I19" s="201"/>
      <c r="J19" s="202"/>
      <c r="K19" s="201"/>
      <c r="L19" s="202"/>
      <c r="M19" s="392"/>
      <c r="N19" s="393"/>
      <c r="O19" s="394"/>
      <c r="P19" s="395"/>
      <c r="Q19" s="395"/>
      <c r="R19" s="391"/>
      <c r="S19" s="338"/>
      <c r="T19" s="339"/>
      <c r="U19" s="340"/>
      <c r="V19" s="61" t="s">
        <v>18</v>
      </c>
      <c r="W19" s="26"/>
      <c r="X19" s="26"/>
      <c r="Y19" s="24"/>
      <c r="Z19" s="62"/>
      <c r="AA19" s="208"/>
      <c r="AB19" s="208"/>
      <c r="AC19" s="208"/>
      <c r="AD19" s="208"/>
      <c r="AE19" s="208"/>
      <c r="AF19" s="208"/>
      <c r="AG19" s="215"/>
      <c r="AH19" s="216"/>
      <c r="AI19" s="208"/>
      <c r="AJ19" s="208"/>
      <c r="AK19" s="208"/>
      <c r="AL19" s="208"/>
      <c r="AM19" s="208"/>
      <c r="AN19" s="215"/>
      <c r="AO19" s="216"/>
      <c r="AP19" s="208"/>
      <c r="AQ19" s="208"/>
      <c r="AR19" s="208"/>
      <c r="AS19" s="208"/>
      <c r="AT19" s="208"/>
      <c r="AU19" s="215"/>
      <c r="AV19" s="216"/>
      <c r="AW19" s="208"/>
      <c r="AX19" s="208"/>
      <c r="AY19" s="208"/>
      <c r="AZ19" s="208"/>
      <c r="BA19" s="208"/>
      <c r="BB19" s="215"/>
      <c r="BC19" s="216"/>
      <c r="BD19" s="208"/>
      <c r="BE19" s="208"/>
      <c r="BF19" s="386"/>
      <c r="BG19" s="387"/>
      <c r="BH19" s="388"/>
      <c r="BI19" s="389"/>
      <c r="BJ19" s="359"/>
      <c r="BK19" s="339"/>
      <c r="BL19" s="339"/>
      <c r="BM19" s="339"/>
      <c r="BN19" s="360"/>
    </row>
    <row r="20" spans="2:66" ht="20.25" customHeight="1" x14ac:dyDescent="0.4">
      <c r="B20" s="58">
        <v>1</v>
      </c>
      <c r="C20" s="258"/>
      <c r="D20" s="262"/>
      <c r="E20" s="260"/>
      <c r="F20" s="261"/>
      <c r="G20" s="263"/>
      <c r="H20" s="264"/>
      <c r="I20" s="207"/>
      <c r="J20" s="208"/>
      <c r="K20" s="207"/>
      <c r="L20" s="208"/>
      <c r="M20" s="277"/>
      <c r="N20" s="278"/>
      <c r="O20" s="267"/>
      <c r="P20" s="268"/>
      <c r="Q20" s="268"/>
      <c r="R20" s="264"/>
      <c r="S20" s="271"/>
      <c r="T20" s="246"/>
      <c r="U20" s="272"/>
      <c r="V20" s="27" t="s">
        <v>84</v>
      </c>
      <c r="W20" s="28"/>
      <c r="X20" s="28"/>
      <c r="Y20" s="23"/>
      <c r="Z20" s="63"/>
      <c r="AA20" s="180" t="str">
        <f>IF(AA19="","",VLOOKUP(AA19,シフト記号表!$C$5:$W$46,21,FALSE))</f>
        <v/>
      </c>
      <c r="AB20" s="181" t="str">
        <f>IF(AB19="","",VLOOKUP(AB19,シフト記号表!$C$5:$W$46,21,FALSE))</f>
        <v/>
      </c>
      <c r="AC20" s="181" t="str">
        <f>IF(AC19="","",VLOOKUP(AC19,シフト記号表!$C$5:$W$46,21,FALSE))</f>
        <v/>
      </c>
      <c r="AD20" s="181" t="str">
        <f>IF(AD19="","",VLOOKUP(AD19,シフト記号表!$C$5:$W$46,21,FALSE))</f>
        <v/>
      </c>
      <c r="AE20" s="181" t="str">
        <f>IF(AE19="","",VLOOKUP(AE19,シフト記号表!$C$5:$W$46,21,FALSE))</f>
        <v/>
      </c>
      <c r="AF20" s="181" t="str">
        <f>IF(AF19="","",VLOOKUP(AF19,シフト記号表!$C$5:$W$46,21,FALSE))</f>
        <v/>
      </c>
      <c r="AG20" s="182" t="str">
        <f>IF(AG19="","",VLOOKUP(AG19,シフト記号表!$C$5:$W$46,21,FALSE))</f>
        <v/>
      </c>
      <c r="AH20" s="180" t="str">
        <f>IF(AH19="","",VLOOKUP(AH19,シフト記号表!$C$5:$W$46,21,FALSE))</f>
        <v/>
      </c>
      <c r="AI20" s="181" t="str">
        <f>IF(AI19="","",VLOOKUP(AI19,シフト記号表!$C$5:$W$46,21,FALSE))</f>
        <v/>
      </c>
      <c r="AJ20" s="181" t="str">
        <f>IF(AJ19="","",VLOOKUP(AJ19,シフト記号表!$C$5:$W$46,21,FALSE))</f>
        <v/>
      </c>
      <c r="AK20" s="181" t="str">
        <f>IF(AK19="","",VLOOKUP(AK19,シフト記号表!$C$5:$W$46,21,FALSE))</f>
        <v/>
      </c>
      <c r="AL20" s="181" t="str">
        <f>IF(AL19="","",VLOOKUP(AL19,シフト記号表!$C$5:$W$46,21,FALSE))</f>
        <v/>
      </c>
      <c r="AM20" s="181" t="str">
        <f>IF(AM19="","",VLOOKUP(AM19,シフト記号表!$C$5:$W$46,21,FALSE))</f>
        <v/>
      </c>
      <c r="AN20" s="182" t="str">
        <f>IF(AN19="","",VLOOKUP(AN19,シフト記号表!$C$5:$W$46,21,FALSE))</f>
        <v/>
      </c>
      <c r="AO20" s="180" t="str">
        <f>IF(AO19="","",VLOOKUP(AO19,シフト記号表!$C$5:$W$46,21,FALSE))</f>
        <v/>
      </c>
      <c r="AP20" s="181" t="str">
        <f>IF(AP19="","",VLOOKUP(AP19,シフト記号表!$C$5:$W$46,21,FALSE))</f>
        <v/>
      </c>
      <c r="AQ20" s="181" t="str">
        <f>IF(AQ19="","",VLOOKUP(AQ19,シフト記号表!$C$5:$W$46,21,FALSE))</f>
        <v/>
      </c>
      <c r="AR20" s="181" t="str">
        <f>IF(AR19="","",VLOOKUP(AR19,シフト記号表!$C$5:$W$46,21,FALSE))</f>
        <v/>
      </c>
      <c r="AS20" s="181" t="str">
        <f>IF(AS19="","",VLOOKUP(AS19,シフト記号表!$C$5:$W$46,21,FALSE))</f>
        <v/>
      </c>
      <c r="AT20" s="181" t="str">
        <f>IF(AT19="","",VLOOKUP(AT19,シフト記号表!$C$5:$W$46,21,FALSE))</f>
        <v/>
      </c>
      <c r="AU20" s="182" t="str">
        <f>IF(AU19="","",VLOOKUP(AU19,シフト記号表!$C$5:$W$46,21,FALSE))</f>
        <v/>
      </c>
      <c r="AV20" s="180" t="str">
        <f>IF(AV19="","",VLOOKUP(AV19,シフト記号表!$C$5:$W$46,21,FALSE))</f>
        <v/>
      </c>
      <c r="AW20" s="181" t="str">
        <f>IF(AW19="","",VLOOKUP(AW19,シフト記号表!$C$5:$W$46,21,FALSE))</f>
        <v/>
      </c>
      <c r="AX20" s="181" t="str">
        <f>IF(AX19="","",VLOOKUP(AX19,シフト記号表!$C$5:$W$46,21,FALSE))</f>
        <v/>
      </c>
      <c r="AY20" s="181" t="str">
        <f>IF(AY19="","",VLOOKUP(AY19,シフト記号表!$C$5:$W$46,21,FALSE))</f>
        <v/>
      </c>
      <c r="AZ20" s="181" t="str">
        <f>IF(AZ19="","",VLOOKUP(AZ19,シフト記号表!$C$5:$W$46,21,FALSE))</f>
        <v/>
      </c>
      <c r="BA20" s="181" t="str">
        <f>IF(BA19="","",VLOOKUP(BA19,シフト記号表!$C$5:$W$46,21,FALSE))</f>
        <v/>
      </c>
      <c r="BB20" s="182" t="str">
        <f>IF(BB19="","",VLOOKUP(BB19,シフト記号表!$C$5:$W$46,21,FALSE))</f>
        <v/>
      </c>
      <c r="BC20" s="180" t="str">
        <f>IF(BC19="","",VLOOKUP(BC19,シフト記号表!$C$5:$W$46,21,FALSE))</f>
        <v/>
      </c>
      <c r="BD20" s="181" t="str">
        <f>IF(BD19="","",VLOOKUP(BD19,シフト記号表!$C$5:$W$46,21,FALSE))</f>
        <v/>
      </c>
      <c r="BE20" s="181" t="str">
        <f>IF(BE19="","",VLOOKUP(BE19,シフト記号表!$C$5:$W$46,21,FALSE))</f>
        <v/>
      </c>
      <c r="BF20" s="279">
        <f>IF($BI$3="計画",SUM(AA20:BB20),IF($BI$3="実績",SUM(AA20:BE20),""))</f>
        <v>0</v>
      </c>
      <c r="BG20" s="280"/>
      <c r="BH20" s="253">
        <f>IF($BI$3="計画",BF20/4,IF($BI$3="実績",(BF20/($BI$7/7)),""))</f>
        <v>0</v>
      </c>
      <c r="BI20" s="254"/>
      <c r="BJ20" s="245"/>
      <c r="BK20" s="246"/>
      <c r="BL20" s="246"/>
      <c r="BM20" s="246"/>
      <c r="BN20" s="247"/>
    </row>
    <row r="21" spans="2:66" ht="20.25" customHeight="1" x14ac:dyDescent="0.4">
      <c r="B21" s="59"/>
      <c r="C21" s="258"/>
      <c r="D21" s="262"/>
      <c r="E21" s="260"/>
      <c r="F21" s="261"/>
      <c r="G21" s="281"/>
      <c r="H21" s="282"/>
      <c r="I21" s="283">
        <f>G20</f>
        <v>0</v>
      </c>
      <c r="J21" s="282"/>
      <c r="K21" s="283">
        <f>M20</f>
        <v>0</v>
      </c>
      <c r="L21" s="282"/>
      <c r="M21" s="284"/>
      <c r="N21" s="285"/>
      <c r="O21" s="286"/>
      <c r="P21" s="287"/>
      <c r="Q21" s="287"/>
      <c r="R21" s="288"/>
      <c r="S21" s="273"/>
      <c r="T21" s="249"/>
      <c r="U21" s="274"/>
      <c r="V21" s="29" t="s">
        <v>126</v>
      </c>
      <c r="W21" s="30"/>
      <c r="X21" s="30"/>
      <c r="Y21" s="21"/>
      <c r="Z21" s="64"/>
      <c r="AA21" s="184" t="str">
        <f>IF(AA19="","",VLOOKUP(AA19,シフト記号表!$C$5:$Y$46,23,FALSE))</f>
        <v/>
      </c>
      <c r="AB21" s="185" t="str">
        <f>IF(AB19="","",VLOOKUP(AB19,シフト記号表!$C$5:$Y$46,23,FALSE))</f>
        <v/>
      </c>
      <c r="AC21" s="185" t="str">
        <f>IF(AC19="","",VLOOKUP(AC19,シフト記号表!$C$5:$Y$46,23,FALSE))</f>
        <v/>
      </c>
      <c r="AD21" s="185" t="str">
        <f>IF(AD19="","",VLOOKUP(AD19,シフト記号表!$C$5:$Y$46,23,FALSE))</f>
        <v/>
      </c>
      <c r="AE21" s="185" t="str">
        <f>IF(AE19="","",VLOOKUP(AE19,シフト記号表!$C$5:$Y$46,23,FALSE))</f>
        <v/>
      </c>
      <c r="AF21" s="185" t="str">
        <f>IF(AF19="","",VLOOKUP(AF19,シフト記号表!$C$5:$Y$46,23,FALSE))</f>
        <v/>
      </c>
      <c r="AG21" s="186" t="str">
        <f>IF(AG19="","",VLOOKUP(AG19,シフト記号表!$C$5:$Y$46,23,FALSE))</f>
        <v/>
      </c>
      <c r="AH21" s="184" t="str">
        <f>IF(AH19="","",VLOOKUP(AH19,シフト記号表!$C$5:$Y$46,23,FALSE))</f>
        <v/>
      </c>
      <c r="AI21" s="185" t="str">
        <f>IF(AI19="","",VLOOKUP(AI19,シフト記号表!$C$5:$Y$46,23,FALSE))</f>
        <v/>
      </c>
      <c r="AJ21" s="185" t="str">
        <f>IF(AJ19="","",VLOOKUP(AJ19,シフト記号表!$C$5:$Y$46,23,FALSE))</f>
        <v/>
      </c>
      <c r="AK21" s="185" t="str">
        <f>IF(AK19="","",VLOOKUP(AK19,シフト記号表!$C$5:$Y$46,23,FALSE))</f>
        <v/>
      </c>
      <c r="AL21" s="185" t="str">
        <f>IF(AL19="","",VLOOKUP(AL19,シフト記号表!$C$5:$Y$46,23,FALSE))</f>
        <v/>
      </c>
      <c r="AM21" s="185" t="str">
        <f>IF(AM19="","",VLOOKUP(AM19,シフト記号表!$C$5:$Y$46,23,FALSE))</f>
        <v/>
      </c>
      <c r="AN21" s="186" t="str">
        <f>IF(AN19="","",VLOOKUP(AN19,シフト記号表!$C$5:$Y$46,23,FALSE))</f>
        <v/>
      </c>
      <c r="AO21" s="184" t="str">
        <f>IF(AO19="","",VLOOKUP(AO19,シフト記号表!$C$5:$Y$46,23,FALSE))</f>
        <v/>
      </c>
      <c r="AP21" s="185" t="str">
        <f>IF(AP19="","",VLOOKUP(AP19,シフト記号表!$C$5:$Y$46,23,FALSE))</f>
        <v/>
      </c>
      <c r="AQ21" s="185" t="str">
        <f>IF(AQ19="","",VLOOKUP(AQ19,シフト記号表!$C$5:$Y$46,23,FALSE))</f>
        <v/>
      </c>
      <c r="AR21" s="185" t="str">
        <f>IF(AR19="","",VLOOKUP(AR19,シフト記号表!$C$5:$Y$46,23,FALSE))</f>
        <v/>
      </c>
      <c r="AS21" s="185" t="str">
        <f>IF(AS19="","",VLOOKUP(AS19,シフト記号表!$C$5:$Y$46,23,FALSE))</f>
        <v/>
      </c>
      <c r="AT21" s="185" t="str">
        <f>IF(AT19="","",VLOOKUP(AT19,シフト記号表!$C$5:$Y$46,23,FALSE))</f>
        <v/>
      </c>
      <c r="AU21" s="186" t="str">
        <f>IF(AU19="","",VLOOKUP(AU19,シフト記号表!$C$5:$Y$46,23,FALSE))</f>
        <v/>
      </c>
      <c r="AV21" s="184" t="str">
        <f>IF(AV19="","",VLOOKUP(AV19,シフト記号表!$C$5:$Y$46,23,FALSE))</f>
        <v/>
      </c>
      <c r="AW21" s="185" t="str">
        <f>IF(AW19="","",VLOOKUP(AW19,シフト記号表!$C$5:$Y$46,23,FALSE))</f>
        <v/>
      </c>
      <c r="AX21" s="185" t="str">
        <f>IF(AX19="","",VLOOKUP(AX19,シフト記号表!$C$5:$Y$46,23,FALSE))</f>
        <v/>
      </c>
      <c r="AY21" s="185" t="str">
        <f>IF(AY19="","",VLOOKUP(AY19,シフト記号表!$C$5:$Y$46,23,FALSE))</f>
        <v/>
      </c>
      <c r="AZ21" s="185" t="str">
        <f>IF(AZ19="","",VLOOKUP(AZ19,シフト記号表!$C$5:$Y$46,23,FALSE))</f>
        <v/>
      </c>
      <c r="BA21" s="185" t="str">
        <f>IF(BA19="","",VLOOKUP(BA19,シフト記号表!$C$5:$Y$46,23,FALSE))</f>
        <v/>
      </c>
      <c r="BB21" s="186" t="str">
        <f>IF(BB19="","",VLOOKUP(BB19,シフト記号表!$C$5:$Y$46,23,FALSE))</f>
        <v/>
      </c>
      <c r="BC21" s="184" t="str">
        <f>IF(BC19="","",VLOOKUP(BC19,シフト記号表!$C$5:$Y$46,23,FALSE))</f>
        <v/>
      </c>
      <c r="BD21" s="185" t="str">
        <f>IF(BD19="","",VLOOKUP(BD19,シフト記号表!$C$5:$Y$46,23,FALSE))</f>
        <v/>
      </c>
      <c r="BE21" s="187" t="str">
        <f>IF(BE19="","",VLOOKUP(BE19,シフト記号表!$C$5:$Y$46,23,FALSE))</f>
        <v/>
      </c>
      <c r="BF21" s="289">
        <f>IF($BI$3="計画",SUM(AA21:BB21),IF($BI$3="実績",SUM(AA21:BE21),""))</f>
        <v>0</v>
      </c>
      <c r="BG21" s="290"/>
      <c r="BH21" s="255">
        <f>IF($BI$3="計画",BF21/4,IF($BI$3="実績",(BF21/($BI$7/7)),""))</f>
        <v>0</v>
      </c>
      <c r="BI21" s="256"/>
      <c r="BJ21" s="248"/>
      <c r="BK21" s="249"/>
      <c r="BL21" s="249"/>
      <c r="BM21" s="249"/>
      <c r="BN21" s="250"/>
    </row>
    <row r="22" spans="2:66" ht="20.25" customHeight="1" x14ac:dyDescent="0.4">
      <c r="B22" s="60"/>
      <c r="C22" s="257"/>
      <c r="D22" s="259"/>
      <c r="E22" s="260"/>
      <c r="F22" s="261"/>
      <c r="G22" s="327"/>
      <c r="H22" s="328"/>
      <c r="I22" s="209"/>
      <c r="J22" s="210"/>
      <c r="K22" s="209"/>
      <c r="L22" s="210"/>
      <c r="M22" s="265"/>
      <c r="N22" s="266"/>
      <c r="O22" s="329"/>
      <c r="P22" s="330"/>
      <c r="Q22" s="330"/>
      <c r="R22" s="328"/>
      <c r="S22" s="269"/>
      <c r="T22" s="243"/>
      <c r="U22" s="270"/>
      <c r="V22" s="25" t="s">
        <v>18</v>
      </c>
      <c r="W22" s="31"/>
      <c r="X22" s="31"/>
      <c r="Y22" s="19"/>
      <c r="Z22" s="65"/>
      <c r="AA22" s="211"/>
      <c r="AB22" s="217"/>
      <c r="AC22" s="217"/>
      <c r="AD22" s="217"/>
      <c r="AE22" s="217"/>
      <c r="AF22" s="217"/>
      <c r="AG22" s="213"/>
      <c r="AH22" s="211"/>
      <c r="AI22" s="217"/>
      <c r="AJ22" s="217"/>
      <c r="AK22" s="217"/>
      <c r="AL22" s="217"/>
      <c r="AM22" s="217"/>
      <c r="AN22" s="213"/>
      <c r="AO22" s="211"/>
      <c r="AP22" s="217"/>
      <c r="AQ22" s="217"/>
      <c r="AR22" s="217"/>
      <c r="AS22" s="217"/>
      <c r="AT22" s="217"/>
      <c r="AU22" s="213"/>
      <c r="AV22" s="211"/>
      <c r="AW22" s="217"/>
      <c r="AX22" s="217"/>
      <c r="AY22" s="217"/>
      <c r="AZ22" s="217"/>
      <c r="BA22" s="217"/>
      <c r="BB22" s="213"/>
      <c r="BC22" s="211"/>
      <c r="BD22" s="217"/>
      <c r="BE22" s="218"/>
      <c r="BF22" s="275"/>
      <c r="BG22" s="276"/>
      <c r="BH22" s="251"/>
      <c r="BI22" s="252"/>
      <c r="BJ22" s="242"/>
      <c r="BK22" s="243"/>
      <c r="BL22" s="243"/>
      <c r="BM22" s="243"/>
      <c r="BN22" s="244"/>
    </row>
    <row r="23" spans="2:66" ht="20.25" customHeight="1" x14ac:dyDescent="0.4">
      <c r="B23" s="58">
        <f>B20+1</f>
        <v>2</v>
      </c>
      <c r="C23" s="258"/>
      <c r="D23" s="262"/>
      <c r="E23" s="260"/>
      <c r="F23" s="261"/>
      <c r="G23" s="263"/>
      <c r="H23" s="264"/>
      <c r="I23" s="207"/>
      <c r="J23" s="208"/>
      <c r="K23" s="207"/>
      <c r="L23" s="208"/>
      <c r="M23" s="277"/>
      <c r="N23" s="278"/>
      <c r="O23" s="267"/>
      <c r="P23" s="268"/>
      <c r="Q23" s="268"/>
      <c r="R23" s="264"/>
      <c r="S23" s="271"/>
      <c r="T23" s="246"/>
      <c r="U23" s="272"/>
      <c r="V23" s="27" t="s">
        <v>84</v>
      </c>
      <c r="W23" s="28"/>
      <c r="X23" s="28"/>
      <c r="Y23" s="23"/>
      <c r="Z23" s="63"/>
      <c r="AA23" s="180" t="str">
        <f>IF(AA22="","",VLOOKUP(AA22,シフト記号表!$C$5:$W$46,21,FALSE))</f>
        <v/>
      </c>
      <c r="AB23" s="181" t="str">
        <f>IF(AB22="","",VLOOKUP(AB22,シフト記号表!$C$5:$W$46,21,FALSE))</f>
        <v/>
      </c>
      <c r="AC23" s="181" t="str">
        <f>IF(AC22="","",VLOOKUP(AC22,シフト記号表!$C$5:$W$46,21,FALSE))</f>
        <v/>
      </c>
      <c r="AD23" s="181" t="str">
        <f>IF(AD22="","",VLOOKUP(AD22,シフト記号表!$C$5:$W$46,21,FALSE))</f>
        <v/>
      </c>
      <c r="AE23" s="181" t="str">
        <f>IF(AE22="","",VLOOKUP(AE22,シフト記号表!$C$5:$W$46,21,FALSE))</f>
        <v/>
      </c>
      <c r="AF23" s="181" t="str">
        <f>IF(AF22="","",VLOOKUP(AF22,シフト記号表!$C$5:$W$46,21,FALSE))</f>
        <v/>
      </c>
      <c r="AG23" s="182" t="str">
        <f>IF(AG22="","",VLOOKUP(AG22,シフト記号表!$C$5:$W$46,21,FALSE))</f>
        <v/>
      </c>
      <c r="AH23" s="180" t="str">
        <f>IF(AH22="","",VLOOKUP(AH22,シフト記号表!$C$5:$W$46,21,FALSE))</f>
        <v/>
      </c>
      <c r="AI23" s="181" t="str">
        <f>IF(AI22="","",VLOOKUP(AI22,シフト記号表!$C$5:$W$46,21,FALSE))</f>
        <v/>
      </c>
      <c r="AJ23" s="181" t="str">
        <f>IF(AJ22="","",VLOOKUP(AJ22,シフト記号表!$C$5:$W$46,21,FALSE))</f>
        <v/>
      </c>
      <c r="AK23" s="181" t="str">
        <f>IF(AK22="","",VLOOKUP(AK22,シフト記号表!$C$5:$W$46,21,FALSE))</f>
        <v/>
      </c>
      <c r="AL23" s="181" t="str">
        <f>IF(AL22="","",VLOOKUP(AL22,シフト記号表!$C$5:$W$46,21,FALSE))</f>
        <v/>
      </c>
      <c r="AM23" s="181" t="str">
        <f>IF(AM22="","",VLOOKUP(AM22,シフト記号表!$C$5:$W$46,21,FALSE))</f>
        <v/>
      </c>
      <c r="AN23" s="182" t="str">
        <f>IF(AN22="","",VLOOKUP(AN22,シフト記号表!$C$5:$W$46,21,FALSE))</f>
        <v/>
      </c>
      <c r="AO23" s="180" t="str">
        <f>IF(AO22="","",VLOOKUP(AO22,シフト記号表!$C$5:$W$46,21,FALSE))</f>
        <v/>
      </c>
      <c r="AP23" s="181" t="str">
        <f>IF(AP22="","",VLOOKUP(AP22,シフト記号表!$C$5:$W$46,21,FALSE))</f>
        <v/>
      </c>
      <c r="AQ23" s="181" t="str">
        <f>IF(AQ22="","",VLOOKUP(AQ22,シフト記号表!$C$5:$W$46,21,FALSE))</f>
        <v/>
      </c>
      <c r="AR23" s="181" t="str">
        <f>IF(AR22="","",VLOOKUP(AR22,シフト記号表!$C$5:$W$46,21,FALSE))</f>
        <v/>
      </c>
      <c r="AS23" s="181" t="str">
        <f>IF(AS22="","",VLOOKUP(AS22,シフト記号表!$C$5:$W$46,21,FALSE))</f>
        <v/>
      </c>
      <c r="AT23" s="181" t="str">
        <f>IF(AT22="","",VLOOKUP(AT22,シフト記号表!$C$5:$W$46,21,FALSE))</f>
        <v/>
      </c>
      <c r="AU23" s="182" t="str">
        <f>IF(AU22="","",VLOOKUP(AU22,シフト記号表!$C$5:$W$46,21,FALSE))</f>
        <v/>
      </c>
      <c r="AV23" s="180" t="str">
        <f>IF(AV22="","",VLOOKUP(AV22,シフト記号表!$C$5:$W$46,21,FALSE))</f>
        <v/>
      </c>
      <c r="AW23" s="181" t="str">
        <f>IF(AW22="","",VLOOKUP(AW22,シフト記号表!$C$5:$W$46,21,FALSE))</f>
        <v/>
      </c>
      <c r="AX23" s="181" t="str">
        <f>IF(AX22="","",VLOOKUP(AX22,シフト記号表!$C$5:$W$46,21,FALSE))</f>
        <v/>
      </c>
      <c r="AY23" s="181" t="str">
        <f>IF(AY22="","",VLOOKUP(AY22,シフト記号表!$C$5:$W$46,21,FALSE))</f>
        <v/>
      </c>
      <c r="AZ23" s="181" t="str">
        <f>IF(AZ22="","",VLOOKUP(AZ22,シフト記号表!$C$5:$W$46,21,FALSE))</f>
        <v/>
      </c>
      <c r="BA23" s="181" t="str">
        <f>IF(BA22="","",VLOOKUP(BA22,シフト記号表!$C$5:$W$46,21,FALSE))</f>
        <v/>
      </c>
      <c r="BB23" s="182" t="str">
        <f>IF(BB22="","",VLOOKUP(BB22,シフト記号表!$C$5:$W$46,21,FALSE))</f>
        <v/>
      </c>
      <c r="BC23" s="180" t="str">
        <f>IF(BC22="","",VLOOKUP(BC22,シフト記号表!$C$5:$W$46,21,FALSE))</f>
        <v/>
      </c>
      <c r="BD23" s="181" t="str">
        <f>IF(BD22="","",VLOOKUP(BD22,シフト記号表!$C$5:$W$46,21,FALSE))</f>
        <v/>
      </c>
      <c r="BE23" s="181" t="str">
        <f>IF(BE22="","",VLOOKUP(BE22,シフト記号表!$C$5:$W$46,21,FALSE))</f>
        <v/>
      </c>
      <c r="BF23" s="279">
        <f>IF($BI$3="計画",SUM(AA23:BB23),IF($BI$3="実績",SUM(AA23:BE23),""))</f>
        <v>0</v>
      </c>
      <c r="BG23" s="280"/>
      <c r="BH23" s="253">
        <f>IF($BI$3="計画",BF23/4,IF($BI$3="実績",(BF23/($BI$7/7)),""))</f>
        <v>0</v>
      </c>
      <c r="BI23" s="254"/>
      <c r="BJ23" s="245"/>
      <c r="BK23" s="246"/>
      <c r="BL23" s="246"/>
      <c r="BM23" s="246"/>
      <c r="BN23" s="247"/>
    </row>
    <row r="24" spans="2:66" ht="20.25" customHeight="1" x14ac:dyDescent="0.4">
      <c r="B24" s="59"/>
      <c r="C24" s="258"/>
      <c r="D24" s="262"/>
      <c r="E24" s="260"/>
      <c r="F24" s="261"/>
      <c r="G24" s="281"/>
      <c r="H24" s="282"/>
      <c r="I24" s="283">
        <f>G23</f>
        <v>0</v>
      </c>
      <c r="J24" s="282"/>
      <c r="K24" s="283">
        <f>M23</f>
        <v>0</v>
      </c>
      <c r="L24" s="282"/>
      <c r="M24" s="284"/>
      <c r="N24" s="285"/>
      <c r="O24" s="286"/>
      <c r="P24" s="287"/>
      <c r="Q24" s="287"/>
      <c r="R24" s="288"/>
      <c r="S24" s="273"/>
      <c r="T24" s="249"/>
      <c r="U24" s="274"/>
      <c r="V24" s="29" t="s">
        <v>126</v>
      </c>
      <c r="W24" s="30"/>
      <c r="X24" s="30"/>
      <c r="Y24" s="21"/>
      <c r="Z24" s="64"/>
      <c r="AA24" s="184" t="str">
        <f>IF(AA22="","",VLOOKUP(AA22,シフト記号表!$C$5:$Y$46,23,FALSE))</f>
        <v/>
      </c>
      <c r="AB24" s="185" t="str">
        <f>IF(AB22="","",VLOOKUP(AB22,シフト記号表!$C$5:$Y$46,23,FALSE))</f>
        <v/>
      </c>
      <c r="AC24" s="185" t="str">
        <f>IF(AC22="","",VLOOKUP(AC22,シフト記号表!$C$5:$Y$46,23,FALSE))</f>
        <v/>
      </c>
      <c r="AD24" s="185" t="str">
        <f>IF(AD22="","",VLOOKUP(AD22,シフト記号表!$C$5:$Y$46,23,FALSE))</f>
        <v/>
      </c>
      <c r="AE24" s="185" t="str">
        <f>IF(AE22="","",VLOOKUP(AE22,シフト記号表!$C$5:$Y$46,23,FALSE))</f>
        <v/>
      </c>
      <c r="AF24" s="185" t="str">
        <f>IF(AF22="","",VLOOKUP(AF22,シフト記号表!$C$5:$Y$46,23,FALSE))</f>
        <v/>
      </c>
      <c r="AG24" s="186" t="str">
        <f>IF(AG22="","",VLOOKUP(AG22,シフト記号表!$C$5:$Y$46,23,FALSE))</f>
        <v/>
      </c>
      <c r="AH24" s="184" t="str">
        <f>IF(AH22="","",VLOOKUP(AH22,シフト記号表!$C$5:$Y$46,23,FALSE))</f>
        <v/>
      </c>
      <c r="AI24" s="185" t="str">
        <f>IF(AI22="","",VLOOKUP(AI22,シフト記号表!$C$5:$Y$46,23,FALSE))</f>
        <v/>
      </c>
      <c r="AJ24" s="185" t="str">
        <f>IF(AJ22="","",VLOOKUP(AJ22,シフト記号表!$C$5:$Y$46,23,FALSE))</f>
        <v/>
      </c>
      <c r="AK24" s="185" t="str">
        <f>IF(AK22="","",VLOOKUP(AK22,シフト記号表!$C$5:$Y$46,23,FALSE))</f>
        <v/>
      </c>
      <c r="AL24" s="185" t="str">
        <f>IF(AL22="","",VLOOKUP(AL22,シフト記号表!$C$5:$Y$46,23,FALSE))</f>
        <v/>
      </c>
      <c r="AM24" s="185" t="str">
        <f>IF(AM22="","",VLOOKUP(AM22,シフト記号表!$C$5:$Y$46,23,FALSE))</f>
        <v/>
      </c>
      <c r="AN24" s="186" t="str">
        <f>IF(AN22="","",VLOOKUP(AN22,シフト記号表!$C$5:$Y$46,23,FALSE))</f>
        <v/>
      </c>
      <c r="AO24" s="184" t="str">
        <f>IF(AO22="","",VLOOKUP(AO22,シフト記号表!$C$5:$Y$46,23,FALSE))</f>
        <v/>
      </c>
      <c r="AP24" s="185" t="str">
        <f>IF(AP22="","",VLOOKUP(AP22,シフト記号表!$C$5:$Y$46,23,FALSE))</f>
        <v/>
      </c>
      <c r="AQ24" s="185" t="str">
        <f>IF(AQ22="","",VLOOKUP(AQ22,シフト記号表!$C$5:$Y$46,23,FALSE))</f>
        <v/>
      </c>
      <c r="AR24" s="185" t="str">
        <f>IF(AR22="","",VLOOKUP(AR22,シフト記号表!$C$5:$Y$46,23,FALSE))</f>
        <v/>
      </c>
      <c r="AS24" s="185" t="str">
        <f>IF(AS22="","",VLOOKUP(AS22,シフト記号表!$C$5:$Y$46,23,FALSE))</f>
        <v/>
      </c>
      <c r="AT24" s="185" t="str">
        <f>IF(AT22="","",VLOOKUP(AT22,シフト記号表!$C$5:$Y$46,23,FALSE))</f>
        <v/>
      </c>
      <c r="AU24" s="186" t="str">
        <f>IF(AU22="","",VLOOKUP(AU22,シフト記号表!$C$5:$Y$46,23,FALSE))</f>
        <v/>
      </c>
      <c r="AV24" s="184" t="str">
        <f>IF(AV22="","",VLOOKUP(AV22,シフト記号表!$C$5:$Y$46,23,FALSE))</f>
        <v/>
      </c>
      <c r="AW24" s="185" t="str">
        <f>IF(AW22="","",VLOOKUP(AW22,シフト記号表!$C$5:$Y$46,23,FALSE))</f>
        <v/>
      </c>
      <c r="AX24" s="185" t="str">
        <f>IF(AX22="","",VLOOKUP(AX22,シフト記号表!$C$5:$Y$46,23,FALSE))</f>
        <v/>
      </c>
      <c r="AY24" s="185" t="str">
        <f>IF(AY22="","",VLOOKUP(AY22,シフト記号表!$C$5:$Y$46,23,FALSE))</f>
        <v/>
      </c>
      <c r="AZ24" s="185" t="str">
        <f>IF(AZ22="","",VLOOKUP(AZ22,シフト記号表!$C$5:$Y$46,23,FALSE))</f>
        <v/>
      </c>
      <c r="BA24" s="185" t="str">
        <f>IF(BA22="","",VLOOKUP(BA22,シフト記号表!$C$5:$Y$46,23,FALSE))</f>
        <v/>
      </c>
      <c r="BB24" s="186" t="str">
        <f>IF(BB22="","",VLOOKUP(BB22,シフト記号表!$C$5:$Y$46,23,FALSE))</f>
        <v/>
      </c>
      <c r="BC24" s="184" t="str">
        <f>IF(BC22="","",VLOOKUP(BC22,シフト記号表!$C$5:$Y$46,23,FALSE))</f>
        <v/>
      </c>
      <c r="BD24" s="185" t="str">
        <f>IF(BD22="","",VLOOKUP(BD22,シフト記号表!$C$5:$Y$46,23,FALSE))</f>
        <v/>
      </c>
      <c r="BE24" s="185" t="str">
        <f>IF(BE22="","",VLOOKUP(BE22,シフト記号表!$C$5:$Y$46,23,FALSE))</f>
        <v/>
      </c>
      <c r="BF24" s="289">
        <f>IF($BI$3="計画",SUM(AA24:BB24),IF($BI$3="実績",SUM(AA24:BE24),""))</f>
        <v>0</v>
      </c>
      <c r="BG24" s="290"/>
      <c r="BH24" s="255">
        <f>IF($BI$3="計画",BF24/4,IF($BI$3="実績",(BF24/($BI$7/7)),""))</f>
        <v>0</v>
      </c>
      <c r="BI24" s="256"/>
      <c r="BJ24" s="248"/>
      <c r="BK24" s="249"/>
      <c r="BL24" s="249"/>
      <c r="BM24" s="249"/>
      <c r="BN24" s="250"/>
    </row>
    <row r="25" spans="2:66" ht="20.25" customHeight="1" x14ac:dyDescent="0.4">
      <c r="B25" s="60"/>
      <c r="C25" s="257"/>
      <c r="D25" s="259"/>
      <c r="E25" s="260"/>
      <c r="F25" s="261"/>
      <c r="G25" s="263"/>
      <c r="H25" s="264"/>
      <c r="I25" s="207"/>
      <c r="J25" s="208"/>
      <c r="K25" s="207"/>
      <c r="L25" s="208"/>
      <c r="M25" s="265"/>
      <c r="N25" s="266"/>
      <c r="O25" s="267"/>
      <c r="P25" s="268"/>
      <c r="Q25" s="268"/>
      <c r="R25" s="264"/>
      <c r="S25" s="269"/>
      <c r="T25" s="243"/>
      <c r="U25" s="270"/>
      <c r="V25" s="25" t="s">
        <v>18</v>
      </c>
      <c r="W25" s="31"/>
      <c r="X25" s="31"/>
      <c r="Y25" s="19"/>
      <c r="Z25" s="65"/>
      <c r="AA25" s="211"/>
      <c r="AB25" s="217"/>
      <c r="AC25" s="217"/>
      <c r="AD25" s="217"/>
      <c r="AE25" s="217"/>
      <c r="AF25" s="217"/>
      <c r="AG25" s="213"/>
      <c r="AH25" s="211"/>
      <c r="AI25" s="217"/>
      <c r="AJ25" s="217"/>
      <c r="AK25" s="217"/>
      <c r="AL25" s="217"/>
      <c r="AM25" s="217"/>
      <c r="AN25" s="213"/>
      <c r="AO25" s="211"/>
      <c r="AP25" s="217"/>
      <c r="AQ25" s="217"/>
      <c r="AR25" s="217"/>
      <c r="AS25" s="217"/>
      <c r="AT25" s="217"/>
      <c r="AU25" s="213"/>
      <c r="AV25" s="211"/>
      <c r="AW25" s="217"/>
      <c r="AX25" s="217"/>
      <c r="AY25" s="217"/>
      <c r="AZ25" s="217"/>
      <c r="BA25" s="217"/>
      <c r="BB25" s="213"/>
      <c r="BC25" s="211"/>
      <c r="BD25" s="217"/>
      <c r="BE25" s="218"/>
      <c r="BF25" s="275"/>
      <c r="BG25" s="276"/>
      <c r="BH25" s="251"/>
      <c r="BI25" s="252"/>
      <c r="BJ25" s="242"/>
      <c r="BK25" s="243"/>
      <c r="BL25" s="243"/>
      <c r="BM25" s="243"/>
      <c r="BN25" s="244"/>
    </row>
    <row r="26" spans="2:66" ht="20.25" customHeight="1" x14ac:dyDescent="0.4">
      <c r="B26" s="58">
        <f>B23+1</f>
        <v>3</v>
      </c>
      <c r="C26" s="258"/>
      <c r="D26" s="262"/>
      <c r="E26" s="260"/>
      <c r="F26" s="261"/>
      <c r="G26" s="263"/>
      <c r="H26" s="264"/>
      <c r="I26" s="207"/>
      <c r="J26" s="208"/>
      <c r="K26" s="207"/>
      <c r="L26" s="208"/>
      <c r="M26" s="277"/>
      <c r="N26" s="278"/>
      <c r="O26" s="267"/>
      <c r="P26" s="268"/>
      <c r="Q26" s="268"/>
      <c r="R26" s="264"/>
      <c r="S26" s="271"/>
      <c r="T26" s="246"/>
      <c r="U26" s="272"/>
      <c r="V26" s="27" t="s">
        <v>84</v>
      </c>
      <c r="W26" s="28"/>
      <c r="X26" s="28"/>
      <c r="Y26" s="23"/>
      <c r="Z26" s="63"/>
      <c r="AA26" s="180" t="str">
        <f>IF(AA25="","",VLOOKUP(AA25,シフト記号表!$C$5:$W$46,21,FALSE))</f>
        <v/>
      </c>
      <c r="AB26" s="181" t="str">
        <f>IF(AB25="","",VLOOKUP(AB25,シフト記号表!$C$5:$W$46,21,FALSE))</f>
        <v/>
      </c>
      <c r="AC26" s="181" t="str">
        <f>IF(AC25="","",VLOOKUP(AC25,シフト記号表!$C$5:$W$46,21,FALSE))</f>
        <v/>
      </c>
      <c r="AD26" s="181" t="str">
        <f>IF(AD25="","",VLOOKUP(AD25,シフト記号表!$C$5:$W$46,21,FALSE))</f>
        <v/>
      </c>
      <c r="AE26" s="181" t="str">
        <f>IF(AE25="","",VLOOKUP(AE25,シフト記号表!$C$5:$W$46,21,FALSE))</f>
        <v/>
      </c>
      <c r="AF26" s="181" t="str">
        <f>IF(AF25="","",VLOOKUP(AF25,シフト記号表!$C$5:$W$46,21,FALSE))</f>
        <v/>
      </c>
      <c r="AG26" s="182" t="str">
        <f>IF(AG25="","",VLOOKUP(AG25,シフト記号表!$C$5:$W$46,21,FALSE))</f>
        <v/>
      </c>
      <c r="AH26" s="180" t="str">
        <f>IF(AH25="","",VLOOKUP(AH25,シフト記号表!$C$5:$W$46,21,FALSE))</f>
        <v/>
      </c>
      <c r="AI26" s="181" t="str">
        <f>IF(AI25="","",VLOOKUP(AI25,シフト記号表!$C$5:$W$46,21,FALSE))</f>
        <v/>
      </c>
      <c r="AJ26" s="181" t="str">
        <f>IF(AJ25="","",VLOOKUP(AJ25,シフト記号表!$C$5:$W$46,21,FALSE))</f>
        <v/>
      </c>
      <c r="AK26" s="181" t="str">
        <f>IF(AK25="","",VLOOKUP(AK25,シフト記号表!$C$5:$W$46,21,FALSE))</f>
        <v/>
      </c>
      <c r="AL26" s="181" t="str">
        <f>IF(AL25="","",VLOOKUP(AL25,シフト記号表!$C$5:$W$46,21,FALSE))</f>
        <v/>
      </c>
      <c r="AM26" s="181" t="str">
        <f>IF(AM25="","",VLOOKUP(AM25,シフト記号表!$C$5:$W$46,21,FALSE))</f>
        <v/>
      </c>
      <c r="AN26" s="182" t="str">
        <f>IF(AN25="","",VLOOKUP(AN25,シフト記号表!$C$5:$W$46,21,FALSE))</f>
        <v/>
      </c>
      <c r="AO26" s="180" t="str">
        <f>IF(AO25="","",VLOOKUP(AO25,シフト記号表!$C$5:$W$46,21,FALSE))</f>
        <v/>
      </c>
      <c r="AP26" s="181" t="str">
        <f>IF(AP25="","",VLOOKUP(AP25,シフト記号表!$C$5:$W$46,21,FALSE))</f>
        <v/>
      </c>
      <c r="AQ26" s="181" t="str">
        <f>IF(AQ25="","",VLOOKUP(AQ25,シフト記号表!$C$5:$W$46,21,FALSE))</f>
        <v/>
      </c>
      <c r="AR26" s="181" t="str">
        <f>IF(AR25="","",VLOOKUP(AR25,シフト記号表!$C$5:$W$46,21,FALSE))</f>
        <v/>
      </c>
      <c r="AS26" s="181" t="str">
        <f>IF(AS25="","",VLOOKUP(AS25,シフト記号表!$C$5:$W$46,21,FALSE))</f>
        <v/>
      </c>
      <c r="AT26" s="181" t="str">
        <f>IF(AT25="","",VLOOKUP(AT25,シフト記号表!$C$5:$W$46,21,FALSE))</f>
        <v/>
      </c>
      <c r="AU26" s="182" t="str">
        <f>IF(AU25="","",VLOOKUP(AU25,シフト記号表!$C$5:$W$46,21,FALSE))</f>
        <v/>
      </c>
      <c r="AV26" s="180" t="str">
        <f>IF(AV25="","",VLOOKUP(AV25,シフト記号表!$C$5:$W$46,21,FALSE))</f>
        <v/>
      </c>
      <c r="AW26" s="181" t="str">
        <f>IF(AW25="","",VLOOKUP(AW25,シフト記号表!$C$5:$W$46,21,FALSE))</f>
        <v/>
      </c>
      <c r="AX26" s="181" t="str">
        <f>IF(AX25="","",VLOOKUP(AX25,シフト記号表!$C$5:$W$46,21,FALSE))</f>
        <v/>
      </c>
      <c r="AY26" s="181" t="str">
        <f>IF(AY25="","",VLOOKUP(AY25,シフト記号表!$C$5:$W$46,21,FALSE))</f>
        <v/>
      </c>
      <c r="AZ26" s="181" t="str">
        <f>IF(AZ25="","",VLOOKUP(AZ25,シフト記号表!$C$5:$W$46,21,FALSE))</f>
        <v/>
      </c>
      <c r="BA26" s="181" t="str">
        <f>IF(BA25="","",VLOOKUP(BA25,シフト記号表!$C$5:$W$46,21,FALSE))</f>
        <v/>
      </c>
      <c r="BB26" s="182" t="str">
        <f>IF(BB25="","",VLOOKUP(BB25,シフト記号表!$C$5:$W$46,21,FALSE))</f>
        <v/>
      </c>
      <c r="BC26" s="180" t="str">
        <f>IF(BC25="","",VLOOKUP(BC25,シフト記号表!$C$5:$W$46,21,FALSE))</f>
        <v/>
      </c>
      <c r="BD26" s="181" t="str">
        <f>IF(BD25="","",VLOOKUP(BD25,シフト記号表!$C$5:$W$46,21,FALSE))</f>
        <v/>
      </c>
      <c r="BE26" s="181" t="str">
        <f>IF(BE25="","",VLOOKUP(BE25,シフト記号表!$C$5:$W$46,21,FALSE))</f>
        <v/>
      </c>
      <c r="BF26" s="279">
        <f>IF($BI$3="計画",SUM(AA26:BB26),IF($BI$3="実績",SUM(AA26:BE26),""))</f>
        <v>0</v>
      </c>
      <c r="BG26" s="280"/>
      <c r="BH26" s="253">
        <f>IF($BI$3="計画",BF26/4,IF($BI$3="実績",(BF26/($BI$7/7)),""))</f>
        <v>0</v>
      </c>
      <c r="BI26" s="254"/>
      <c r="BJ26" s="245"/>
      <c r="BK26" s="246"/>
      <c r="BL26" s="246"/>
      <c r="BM26" s="246"/>
      <c r="BN26" s="247"/>
    </row>
    <row r="27" spans="2:66" ht="20.25" customHeight="1" x14ac:dyDescent="0.4">
      <c r="B27" s="59"/>
      <c r="C27" s="258"/>
      <c r="D27" s="262"/>
      <c r="E27" s="260"/>
      <c r="F27" s="261"/>
      <c r="G27" s="281"/>
      <c r="H27" s="282"/>
      <c r="I27" s="283">
        <f>G26</f>
        <v>0</v>
      </c>
      <c r="J27" s="282"/>
      <c r="K27" s="283">
        <f>M26</f>
        <v>0</v>
      </c>
      <c r="L27" s="282"/>
      <c r="M27" s="284"/>
      <c r="N27" s="285"/>
      <c r="O27" s="286"/>
      <c r="P27" s="287"/>
      <c r="Q27" s="287"/>
      <c r="R27" s="288"/>
      <c r="S27" s="273"/>
      <c r="T27" s="249"/>
      <c r="U27" s="274"/>
      <c r="V27" s="29" t="s">
        <v>126</v>
      </c>
      <c r="W27" s="32"/>
      <c r="X27" s="32"/>
      <c r="Y27" s="20"/>
      <c r="Z27" s="66"/>
      <c r="AA27" s="184" t="str">
        <f>IF(AA25="","",VLOOKUP(AA25,シフト記号表!$C$5:$Y$46,23,FALSE))</f>
        <v/>
      </c>
      <c r="AB27" s="185" t="str">
        <f>IF(AB25="","",VLOOKUP(AB25,シフト記号表!$C$5:$Y$46,23,FALSE))</f>
        <v/>
      </c>
      <c r="AC27" s="185" t="str">
        <f>IF(AC25="","",VLOOKUP(AC25,シフト記号表!$C$5:$Y$46,23,FALSE))</f>
        <v/>
      </c>
      <c r="AD27" s="185" t="str">
        <f>IF(AD25="","",VLOOKUP(AD25,シフト記号表!$C$5:$Y$46,23,FALSE))</f>
        <v/>
      </c>
      <c r="AE27" s="185" t="str">
        <f>IF(AE25="","",VLOOKUP(AE25,シフト記号表!$C$5:$Y$46,23,FALSE))</f>
        <v/>
      </c>
      <c r="AF27" s="185" t="str">
        <f>IF(AF25="","",VLOOKUP(AF25,シフト記号表!$C$5:$Y$46,23,FALSE))</f>
        <v/>
      </c>
      <c r="AG27" s="186" t="str">
        <f>IF(AG25="","",VLOOKUP(AG25,シフト記号表!$C$5:$Y$46,23,FALSE))</f>
        <v/>
      </c>
      <c r="AH27" s="184" t="str">
        <f>IF(AH25="","",VLOOKUP(AH25,シフト記号表!$C$5:$Y$46,23,FALSE))</f>
        <v/>
      </c>
      <c r="AI27" s="185" t="str">
        <f>IF(AI25="","",VLOOKUP(AI25,シフト記号表!$C$5:$Y$46,23,FALSE))</f>
        <v/>
      </c>
      <c r="AJ27" s="185" t="str">
        <f>IF(AJ25="","",VLOOKUP(AJ25,シフト記号表!$C$5:$Y$46,23,FALSE))</f>
        <v/>
      </c>
      <c r="AK27" s="185" t="str">
        <f>IF(AK25="","",VLOOKUP(AK25,シフト記号表!$C$5:$Y$46,23,FALSE))</f>
        <v/>
      </c>
      <c r="AL27" s="185" t="str">
        <f>IF(AL25="","",VLOOKUP(AL25,シフト記号表!$C$5:$Y$46,23,FALSE))</f>
        <v/>
      </c>
      <c r="AM27" s="185" t="str">
        <f>IF(AM25="","",VLOOKUP(AM25,シフト記号表!$C$5:$Y$46,23,FALSE))</f>
        <v/>
      </c>
      <c r="AN27" s="186" t="str">
        <f>IF(AN25="","",VLOOKUP(AN25,シフト記号表!$C$5:$Y$46,23,FALSE))</f>
        <v/>
      </c>
      <c r="AO27" s="184" t="str">
        <f>IF(AO25="","",VLOOKUP(AO25,シフト記号表!$C$5:$Y$46,23,FALSE))</f>
        <v/>
      </c>
      <c r="AP27" s="185" t="str">
        <f>IF(AP25="","",VLOOKUP(AP25,シフト記号表!$C$5:$Y$46,23,FALSE))</f>
        <v/>
      </c>
      <c r="AQ27" s="185" t="str">
        <f>IF(AQ25="","",VLOOKUP(AQ25,シフト記号表!$C$5:$Y$46,23,FALSE))</f>
        <v/>
      </c>
      <c r="AR27" s="185" t="str">
        <f>IF(AR25="","",VLOOKUP(AR25,シフト記号表!$C$5:$Y$46,23,FALSE))</f>
        <v/>
      </c>
      <c r="AS27" s="185" t="str">
        <f>IF(AS25="","",VLOOKUP(AS25,シフト記号表!$C$5:$Y$46,23,FALSE))</f>
        <v/>
      </c>
      <c r="AT27" s="185" t="str">
        <f>IF(AT25="","",VLOOKUP(AT25,シフト記号表!$C$5:$Y$46,23,FALSE))</f>
        <v/>
      </c>
      <c r="AU27" s="186" t="str">
        <f>IF(AU25="","",VLOOKUP(AU25,シフト記号表!$C$5:$Y$46,23,FALSE))</f>
        <v/>
      </c>
      <c r="AV27" s="184" t="str">
        <f>IF(AV25="","",VLOOKUP(AV25,シフト記号表!$C$5:$Y$46,23,FALSE))</f>
        <v/>
      </c>
      <c r="AW27" s="185" t="str">
        <f>IF(AW25="","",VLOOKUP(AW25,シフト記号表!$C$5:$Y$46,23,FALSE))</f>
        <v/>
      </c>
      <c r="AX27" s="185" t="str">
        <f>IF(AX25="","",VLOOKUP(AX25,シフト記号表!$C$5:$Y$46,23,FALSE))</f>
        <v/>
      </c>
      <c r="AY27" s="185" t="str">
        <f>IF(AY25="","",VLOOKUP(AY25,シフト記号表!$C$5:$Y$46,23,FALSE))</f>
        <v/>
      </c>
      <c r="AZ27" s="185" t="str">
        <f>IF(AZ25="","",VLOOKUP(AZ25,シフト記号表!$C$5:$Y$46,23,FALSE))</f>
        <v/>
      </c>
      <c r="BA27" s="185" t="str">
        <f>IF(BA25="","",VLOOKUP(BA25,シフト記号表!$C$5:$Y$46,23,FALSE))</f>
        <v/>
      </c>
      <c r="BB27" s="186" t="str">
        <f>IF(BB25="","",VLOOKUP(BB25,シフト記号表!$C$5:$Y$46,23,FALSE))</f>
        <v/>
      </c>
      <c r="BC27" s="184" t="str">
        <f>IF(BC25="","",VLOOKUP(BC25,シフト記号表!$C$5:$Y$46,23,FALSE))</f>
        <v/>
      </c>
      <c r="BD27" s="185" t="str">
        <f>IF(BD25="","",VLOOKUP(BD25,シフト記号表!$C$5:$Y$46,23,FALSE))</f>
        <v/>
      </c>
      <c r="BE27" s="185" t="str">
        <f>IF(BE25="","",VLOOKUP(BE25,シフト記号表!$C$5:$Y$46,23,FALSE))</f>
        <v/>
      </c>
      <c r="BF27" s="289">
        <f>IF($BI$3="計画",SUM(AA27:BB27),IF($BI$3="実績",SUM(AA27:BE27),""))</f>
        <v>0</v>
      </c>
      <c r="BG27" s="290"/>
      <c r="BH27" s="255">
        <f>IF($BI$3="計画",BF27/4,IF($BI$3="実績",(BF27/($BI$7/7)),""))</f>
        <v>0</v>
      </c>
      <c r="BI27" s="256"/>
      <c r="BJ27" s="248"/>
      <c r="BK27" s="249"/>
      <c r="BL27" s="249"/>
      <c r="BM27" s="249"/>
      <c r="BN27" s="250"/>
    </row>
    <row r="28" spans="2:66" ht="20.25" customHeight="1" x14ac:dyDescent="0.4">
      <c r="B28" s="60"/>
      <c r="C28" s="257"/>
      <c r="D28" s="259"/>
      <c r="E28" s="260"/>
      <c r="F28" s="261"/>
      <c r="G28" s="263"/>
      <c r="H28" s="264"/>
      <c r="I28" s="207"/>
      <c r="J28" s="208"/>
      <c r="K28" s="207"/>
      <c r="L28" s="208"/>
      <c r="M28" s="265"/>
      <c r="N28" s="266"/>
      <c r="O28" s="267"/>
      <c r="P28" s="268"/>
      <c r="Q28" s="268"/>
      <c r="R28" s="264"/>
      <c r="S28" s="269"/>
      <c r="T28" s="243"/>
      <c r="U28" s="270"/>
      <c r="V28" s="25" t="s">
        <v>18</v>
      </c>
      <c r="W28" s="31"/>
      <c r="X28" s="31"/>
      <c r="Y28" s="19"/>
      <c r="Z28" s="65"/>
      <c r="AA28" s="211"/>
      <c r="AB28" s="217"/>
      <c r="AC28" s="217"/>
      <c r="AD28" s="217"/>
      <c r="AE28" s="217"/>
      <c r="AF28" s="217"/>
      <c r="AG28" s="213"/>
      <c r="AH28" s="211"/>
      <c r="AI28" s="217"/>
      <c r="AJ28" s="217"/>
      <c r="AK28" s="217"/>
      <c r="AL28" s="217"/>
      <c r="AM28" s="217"/>
      <c r="AN28" s="213"/>
      <c r="AO28" s="211"/>
      <c r="AP28" s="217"/>
      <c r="AQ28" s="217"/>
      <c r="AR28" s="217"/>
      <c r="AS28" s="217"/>
      <c r="AT28" s="217"/>
      <c r="AU28" s="213"/>
      <c r="AV28" s="211"/>
      <c r="AW28" s="217"/>
      <c r="AX28" s="217"/>
      <c r="AY28" s="217"/>
      <c r="AZ28" s="217"/>
      <c r="BA28" s="217"/>
      <c r="BB28" s="213"/>
      <c r="BC28" s="211"/>
      <c r="BD28" s="217"/>
      <c r="BE28" s="218"/>
      <c r="BF28" s="275"/>
      <c r="BG28" s="276"/>
      <c r="BH28" s="251"/>
      <c r="BI28" s="252"/>
      <c r="BJ28" s="242"/>
      <c r="BK28" s="243"/>
      <c r="BL28" s="243"/>
      <c r="BM28" s="243"/>
      <c r="BN28" s="244"/>
    </row>
    <row r="29" spans="2:66" ht="20.25" customHeight="1" x14ac:dyDescent="0.4">
      <c r="B29" s="58">
        <f>B26+1</f>
        <v>4</v>
      </c>
      <c r="C29" s="258"/>
      <c r="D29" s="262"/>
      <c r="E29" s="260"/>
      <c r="F29" s="261"/>
      <c r="G29" s="263"/>
      <c r="H29" s="264"/>
      <c r="I29" s="207"/>
      <c r="J29" s="208"/>
      <c r="K29" s="207"/>
      <c r="L29" s="208"/>
      <c r="M29" s="277"/>
      <c r="N29" s="278"/>
      <c r="O29" s="267"/>
      <c r="P29" s="268"/>
      <c r="Q29" s="268"/>
      <c r="R29" s="264"/>
      <c r="S29" s="271"/>
      <c r="T29" s="246"/>
      <c r="U29" s="272"/>
      <c r="V29" s="27" t="s">
        <v>84</v>
      </c>
      <c r="W29" s="28"/>
      <c r="X29" s="28"/>
      <c r="Y29" s="23"/>
      <c r="Z29" s="63"/>
      <c r="AA29" s="180" t="str">
        <f>IF(AA28="","",VLOOKUP(AA28,シフト記号表!$C$5:$W$46,21,FALSE))</f>
        <v/>
      </c>
      <c r="AB29" s="181" t="str">
        <f>IF(AB28="","",VLOOKUP(AB28,シフト記号表!$C$5:$W$46,21,FALSE))</f>
        <v/>
      </c>
      <c r="AC29" s="181" t="str">
        <f>IF(AC28="","",VLOOKUP(AC28,シフト記号表!$C$5:$W$46,21,FALSE))</f>
        <v/>
      </c>
      <c r="AD29" s="181" t="str">
        <f>IF(AD28="","",VLOOKUP(AD28,シフト記号表!$C$5:$W$46,21,FALSE))</f>
        <v/>
      </c>
      <c r="AE29" s="181" t="str">
        <f>IF(AE28="","",VLOOKUP(AE28,シフト記号表!$C$5:$W$46,21,FALSE))</f>
        <v/>
      </c>
      <c r="AF29" s="181" t="str">
        <f>IF(AF28="","",VLOOKUP(AF28,シフト記号表!$C$5:$W$46,21,FALSE))</f>
        <v/>
      </c>
      <c r="AG29" s="182" t="str">
        <f>IF(AG28="","",VLOOKUP(AG28,シフト記号表!$C$5:$W$46,21,FALSE))</f>
        <v/>
      </c>
      <c r="AH29" s="180" t="str">
        <f>IF(AH28="","",VLOOKUP(AH28,シフト記号表!$C$5:$W$46,21,FALSE))</f>
        <v/>
      </c>
      <c r="AI29" s="181" t="str">
        <f>IF(AI28="","",VLOOKUP(AI28,シフト記号表!$C$5:$W$46,21,FALSE))</f>
        <v/>
      </c>
      <c r="AJ29" s="181" t="str">
        <f>IF(AJ28="","",VLOOKUP(AJ28,シフト記号表!$C$5:$W$46,21,FALSE))</f>
        <v/>
      </c>
      <c r="AK29" s="181" t="str">
        <f>IF(AK28="","",VLOOKUP(AK28,シフト記号表!$C$5:$W$46,21,FALSE))</f>
        <v/>
      </c>
      <c r="AL29" s="181" t="str">
        <f>IF(AL28="","",VLOOKUP(AL28,シフト記号表!$C$5:$W$46,21,FALSE))</f>
        <v/>
      </c>
      <c r="AM29" s="181" t="str">
        <f>IF(AM28="","",VLOOKUP(AM28,シフト記号表!$C$5:$W$46,21,FALSE))</f>
        <v/>
      </c>
      <c r="AN29" s="182" t="str">
        <f>IF(AN28="","",VLOOKUP(AN28,シフト記号表!$C$5:$W$46,21,FALSE))</f>
        <v/>
      </c>
      <c r="AO29" s="180" t="str">
        <f>IF(AO28="","",VLOOKUP(AO28,シフト記号表!$C$5:$W$46,21,FALSE))</f>
        <v/>
      </c>
      <c r="AP29" s="181" t="str">
        <f>IF(AP28="","",VLOOKUP(AP28,シフト記号表!$C$5:$W$46,21,FALSE))</f>
        <v/>
      </c>
      <c r="AQ29" s="181" t="str">
        <f>IF(AQ28="","",VLOOKUP(AQ28,シフト記号表!$C$5:$W$46,21,FALSE))</f>
        <v/>
      </c>
      <c r="AR29" s="181" t="str">
        <f>IF(AR28="","",VLOOKUP(AR28,シフト記号表!$C$5:$W$46,21,FALSE))</f>
        <v/>
      </c>
      <c r="AS29" s="181" t="str">
        <f>IF(AS28="","",VLOOKUP(AS28,シフト記号表!$C$5:$W$46,21,FALSE))</f>
        <v/>
      </c>
      <c r="AT29" s="181" t="str">
        <f>IF(AT28="","",VLOOKUP(AT28,シフト記号表!$C$5:$W$46,21,FALSE))</f>
        <v/>
      </c>
      <c r="AU29" s="182" t="str">
        <f>IF(AU28="","",VLOOKUP(AU28,シフト記号表!$C$5:$W$46,21,FALSE))</f>
        <v/>
      </c>
      <c r="AV29" s="180" t="str">
        <f>IF(AV28="","",VLOOKUP(AV28,シフト記号表!$C$5:$W$46,21,FALSE))</f>
        <v/>
      </c>
      <c r="AW29" s="181" t="str">
        <f>IF(AW28="","",VLOOKUP(AW28,シフト記号表!$C$5:$W$46,21,FALSE))</f>
        <v/>
      </c>
      <c r="AX29" s="181" t="str">
        <f>IF(AX28="","",VLOOKUP(AX28,シフト記号表!$C$5:$W$46,21,FALSE))</f>
        <v/>
      </c>
      <c r="AY29" s="181" t="str">
        <f>IF(AY28="","",VLOOKUP(AY28,シフト記号表!$C$5:$W$46,21,FALSE))</f>
        <v/>
      </c>
      <c r="AZ29" s="181" t="str">
        <f>IF(AZ28="","",VLOOKUP(AZ28,シフト記号表!$C$5:$W$46,21,FALSE))</f>
        <v/>
      </c>
      <c r="BA29" s="181" t="str">
        <f>IF(BA28="","",VLOOKUP(BA28,シフト記号表!$C$5:$W$46,21,FALSE))</f>
        <v/>
      </c>
      <c r="BB29" s="182" t="str">
        <f>IF(BB28="","",VLOOKUP(BB28,シフト記号表!$C$5:$W$46,21,FALSE))</f>
        <v/>
      </c>
      <c r="BC29" s="180" t="str">
        <f>IF(BC28="","",VLOOKUP(BC28,シフト記号表!$C$5:$W$46,21,FALSE))</f>
        <v/>
      </c>
      <c r="BD29" s="181" t="str">
        <f>IF(BD28="","",VLOOKUP(BD28,シフト記号表!$C$5:$W$46,21,FALSE))</f>
        <v/>
      </c>
      <c r="BE29" s="181" t="str">
        <f>IF(BE28="","",VLOOKUP(BE28,シフト記号表!$C$5:$W$46,21,FALSE))</f>
        <v/>
      </c>
      <c r="BF29" s="279">
        <f>IF($BI$3="計画",SUM(AA29:BB29),IF($BI$3="実績",SUM(AA29:BE29),""))</f>
        <v>0</v>
      </c>
      <c r="BG29" s="280"/>
      <c r="BH29" s="253">
        <f>IF($BI$3="計画",BF29/4,IF($BI$3="実績",(BF29/($BI$7/7)),""))</f>
        <v>0</v>
      </c>
      <c r="BI29" s="254"/>
      <c r="BJ29" s="245"/>
      <c r="BK29" s="246"/>
      <c r="BL29" s="246"/>
      <c r="BM29" s="246"/>
      <c r="BN29" s="247"/>
    </row>
    <row r="30" spans="2:66" ht="20.25" customHeight="1" x14ac:dyDescent="0.4">
      <c r="B30" s="59"/>
      <c r="C30" s="258"/>
      <c r="D30" s="262"/>
      <c r="E30" s="260"/>
      <c r="F30" s="261"/>
      <c r="G30" s="281"/>
      <c r="H30" s="282"/>
      <c r="I30" s="283">
        <f>G29</f>
        <v>0</v>
      </c>
      <c r="J30" s="282"/>
      <c r="K30" s="283">
        <f>M29</f>
        <v>0</v>
      </c>
      <c r="L30" s="282"/>
      <c r="M30" s="284"/>
      <c r="N30" s="285"/>
      <c r="O30" s="286"/>
      <c r="P30" s="287"/>
      <c r="Q30" s="287"/>
      <c r="R30" s="288"/>
      <c r="S30" s="273"/>
      <c r="T30" s="249"/>
      <c r="U30" s="274"/>
      <c r="V30" s="29" t="s">
        <v>126</v>
      </c>
      <c r="W30" s="33"/>
      <c r="X30" s="33"/>
      <c r="Y30" s="21"/>
      <c r="Z30" s="64"/>
      <c r="AA30" s="184" t="str">
        <f>IF(AA28="","",VLOOKUP(AA28,シフト記号表!$C$5:$Y$46,23,FALSE))</f>
        <v/>
      </c>
      <c r="AB30" s="185" t="str">
        <f>IF(AB28="","",VLOOKUP(AB28,シフト記号表!$C$5:$Y$46,23,FALSE))</f>
        <v/>
      </c>
      <c r="AC30" s="185" t="str">
        <f>IF(AC28="","",VLOOKUP(AC28,シフト記号表!$C$5:$Y$46,23,FALSE))</f>
        <v/>
      </c>
      <c r="AD30" s="185" t="str">
        <f>IF(AD28="","",VLOOKUP(AD28,シフト記号表!$C$5:$Y$46,23,FALSE))</f>
        <v/>
      </c>
      <c r="AE30" s="185" t="str">
        <f>IF(AE28="","",VLOOKUP(AE28,シフト記号表!$C$5:$Y$46,23,FALSE))</f>
        <v/>
      </c>
      <c r="AF30" s="185" t="str">
        <f>IF(AF28="","",VLOOKUP(AF28,シフト記号表!$C$5:$Y$46,23,FALSE))</f>
        <v/>
      </c>
      <c r="AG30" s="186" t="str">
        <f>IF(AG28="","",VLOOKUP(AG28,シフト記号表!$C$5:$Y$46,23,FALSE))</f>
        <v/>
      </c>
      <c r="AH30" s="184" t="str">
        <f>IF(AH28="","",VLOOKUP(AH28,シフト記号表!$C$5:$Y$46,23,FALSE))</f>
        <v/>
      </c>
      <c r="AI30" s="185" t="str">
        <f>IF(AI28="","",VLOOKUP(AI28,シフト記号表!$C$5:$Y$46,23,FALSE))</f>
        <v/>
      </c>
      <c r="AJ30" s="185" t="str">
        <f>IF(AJ28="","",VLOOKUP(AJ28,シフト記号表!$C$5:$Y$46,23,FALSE))</f>
        <v/>
      </c>
      <c r="AK30" s="185" t="str">
        <f>IF(AK28="","",VLOOKUP(AK28,シフト記号表!$C$5:$Y$46,23,FALSE))</f>
        <v/>
      </c>
      <c r="AL30" s="185" t="str">
        <f>IF(AL28="","",VLOOKUP(AL28,シフト記号表!$C$5:$Y$46,23,FALSE))</f>
        <v/>
      </c>
      <c r="AM30" s="185" t="str">
        <f>IF(AM28="","",VLOOKUP(AM28,シフト記号表!$C$5:$Y$46,23,FALSE))</f>
        <v/>
      </c>
      <c r="AN30" s="186" t="str">
        <f>IF(AN28="","",VLOOKUP(AN28,シフト記号表!$C$5:$Y$46,23,FALSE))</f>
        <v/>
      </c>
      <c r="AO30" s="184" t="str">
        <f>IF(AO28="","",VLOOKUP(AO28,シフト記号表!$C$5:$Y$46,23,FALSE))</f>
        <v/>
      </c>
      <c r="AP30" s="185" t="str">
        <f>IF(AP28="","",VLOOKUP(AP28,シフト記号表!$C$5:$Y$46,23,FALSE))</f>
        <v/>
      </c>
      <c r="AQ30" s="185" t="str">
        <f>IF(AQ28="","",VLOOKUP(AQ28,シフト記号表!$C$5:$Y$46,23,FALSE))</f>
        <v/>
      </c>
      <c r="AR30" s="185" t="str">
        <f>IF(AR28="","",VLOOKUP(AR28,シフト記号表!$C$5:$Y$46,23,FALSE))</f>
        <v/>
      </c>
      <c r="AS30" s="185" t="str">
        <f>IF(AS28="","",VLOOKUP(AS28,シフト記号表!$C$5:$Y$46,23,FALSE))</f>
        <v/>
      </c>
      <c r="AT30" s="185" t="str">
        <f>IF(AT28="","",VLOOKUP(AT28,シフト記号表!$C$5:$Y$46,23,FALSE))</f>
        <v/>
      </c>
      <c r="AU30" s="186" t="str">
        <f>IF(AU28="","",VLOOKUP(AU28,シフト記号表!$C$5:$Y$46,23,FALSE))</f>
        <v/>
      </c>
      <c r="AV30" s="184" t="str">
        <f>IF(AV28="","",VLOOKUP(AV28,シフト記号表!$C$5:$Y$46,23,FALSE))</f>
        <v/>
      </c>
      <c r="AW30" s="185" t="str">
        <f>IF(AW28="","",VLOOKUP(AW28,シフト記号表!$C$5:$Y$46,23,FALSE))</f>
        <v/>
      </c>
      <c r="AX30" s="185" t="str">
        <f>IF(AX28="","",VLOOKUP(AX28,シフト記号表!$C$5:$Y$46,23,FALSE))</f>
        <v/>
      </c>
      <c r="AY30" s="185" t="str">
        <f>IF(AY28="","",VLOOKUP(AY28,シフト記号表!$C$5:$Y$46,23,FALSE))</f>
        <v/>
      </c>
      <c r="AZ30" s="185" t="str">
        <f>IF(AZ28="","",VLOOKUP(AZ28,シフト記号表!$C$5:$Y$46,23,FALSE))</f>
        <v/>
      </c>
      <c r="BA30" s="185" t="str">
        <f>IF(BA28="","",VLOOKUP(BA28,シフト記号表!$C$5:$Y$46,23,FALSE))</f>
        <v/>
      </c>
      <c r="BB30" s="186" t="str">
        <f>IF(BB28="","",VLOOKUP(BB28,シフト記号表!$C$5:$Y$46,23,FALSE))</f>
        <v/>
      </c>
      <c r="BC30" s="184" t="str">
        <f>IF(BC28="","",VLOOKUP(BC28,シフト記号表!$C$5:$Y$46,23,FALSE))</f>
        <v/>
      </c>
      <c r="BD30" s="185" t="str">
        <f>IF(BD28="","",VLOOKUP(BD28,シフト記号表!$C$5:$Y$46,23,FALSE))</f>
        <v/>
      </c>
      <c r="BE30" s="185" t="str">
        <f>IF(BE28="","",VLOOKUP(BE28,シフト記号表!$C$5:$Y$46,23,FALSE))</f>
        <v/>
      </c>
      <c r="BF30" s="289">
        <f>IF($BI$3="計画",SUM(AA30:BB30),IF($BI$3="実績",SUM(AA30:BE30),""))</f>
        <v>0</v>
      </c>
      <c r="BG30" s="290"/>
      <c r="BH30" s="255">
        <f>IF($BI$3="計画",BF30/4,IF($BI$3="実績",(BF30/($BI$7/7)),""))</f>
        <v>0</v>
      </c>
      <c r="BI30" s="256"/>
      <c r="BJ30" s="248"/>
      <c r="BK30" s="249"/>
      <c r="BL30" s="249"/>
      <c r="BM30" s="249"/>
      <c r="BN30" s="250"/>
    </row>
    <row r="31" spans="2:66" ht="20.25" customHeight="1" x14ac:dyDescent="0.4">
      <c r="B31" s="60"/>
      <c r="C31" s="257"/>
      <c r="D31" s="259"/>
      <c r="E31" s="260"/>
      <c r="F31" s="261"/>
      <c r="G31" s="263"/>
      <c r="H31" s="264"/>
      <c r="I31" s="207"/>
      <c r="J31" s="208"/>
      <c r="K31" s="207"/>
      <c r="L31" s="208"/>
      <c r="M31" s="265"/>
      <c r="N31" s="266"/>
      <c r="O31" s="267"/>
      <c r="P31" s="268"/>
      <c r="Q31" s="268"/>
      <c r="R31" s="264"/>
      <c r="S31" s="269"/>
      <c r="T31" s="243"/>
      <c r="U31" s="270"/>
      <c r="V31" s="25" t="s">
        <v>18</v>
      </c>
      <c r="W31" s="31"/>
      <c r="X31" s="31"/>
      <c r="Y31" s="19"/>
      <c r="Z31" s="65"/>
      <c r="AA31" s="211"/>
      <c r="AB31" s="217"/>
      <c r="AC31" s="217"/>
      <c r="AD31" s="217"/>
      <c r="AE31" s="217"/>
      <c r="AF31" s="217"/>
      <c r="AG31" s="213"/>
      <c r="AH31" s="211"/>
      <c r="AI31" s="217"/>
      <c r="AJ31" s="217"/>
      <c r="AK31" s="217"/>
      <c r="AL31" s="217"/>
      <c r="AM31" s="217"/>
      <c r="AN31" s="213"/>
      <c r="AO31" s="211"/>
      <c r="AP31" s="217"/>
      <c r="AQ31" s="217"/>
      <c r="AR31" s="217"/>
      <c r="AS31" s="217"/>
      <c r="AT31" s="217"/>
      <c r="AU31" s="213"/>
      <c r="AV31" s="211"/>
      <c r="AW31" s="217"/>
      <c r="AX31" s="217"/>
      <c r="AY31" s="217"/>
      <c r="AZ31" s="217"/>
      <c r="BA31" s="217"/>
      <c r="BB31" s="213"/>
      <c r="BC31" s="211"/>
      <c r="BD31" s="217"/>
      <c r="BE31" s="218"/>
      <c r="BF31" s="275"/>
      <c r="BG31" s="276"/>
      <c r="BH31" s="251"/>
      <c r="BI31" s="252"/>
      <c r="BJ31" s="242"/>
      <c r="BK31" s="243"/>
      <c r="BL31" s="243"/>
      <c r="BM31" s="243"/>
      <c r="BN31" s="244"/>
    </row>
    <row r="32" spans="2:66" ht="20.25" customHeight="1" x14ac:dyDescent="0.4">
      <c r="B32" s="58">
        <f>B29+1</f>
        <v>5</v>
      </c>
      <c r="C32" s="258"/>
      <c r="D32" s="262"/>
      <c r="E32" s="260"/>
      <c r="F32" s="261"/>
      <c r="G32" s="263"/>
      <c r="H32" s="264"/>
      <c r="I32" s="207"/>
      <c r="J32" s="208"/>
      <c r="K32" s="207"/>
      <c r="L32" s="208"/>
      <c r="M32" s="277"/>
      <c r="N32" s="278"/>
      <c r="O32" s="267"/>
      <c r="P32" s="268"/>
      <c r="Q32" s="268"/>
      <c r="R32" s="264"/>
      <c r="S32" s="271"/>
      <c r="T32" s="246"/>
      <c r="U32" s="272"/>
      <c r="V32" s="27" t="s">
        <v>84</v>
      </c>
      <c r="W32" s="28"/>
      <c r="X32" s="28"/>
      <c r="Y32" s="23"/>
      <c r="Z32" s="63"/>
      <c r="AA32" s="180" t="str">
        <f>IF(AA31="","",VLOOKUP(AA31,シフト記号表!$C$5:$W$46,21,FALSE))</f>
        <v/>
      </c>
      <c r="AB32" s="181" t="str">
        <f>IF(AB31="","",VLOOKUP(AB31,シフト記号表!$C$5:$W$46,21,FALSE))</f>
        <v/>
      </c>
      <c r="AC32" s="181" t="str">
        <f>IF(AC31="","",VLOOKUP(AC31,シフト記号表!$C$5:$W$46,21,FALSE))</f>
        <v/>
      </c>
      <c r="AD32" s="181" t="str">
        <f>IF(AD31="","",VLOOKUP(AD31,シフト記号表!$C$5:$W$46,21,FALSE))</f>
        <v/>
      </c>
      <c r="AE32" s="181" t="str">
        <f>IF(AE31="","",VLOOKUP(AE31,シフト記号表!$C$5:$W$46,21,FALSE))</f>
        <v/>
      </c>
      <c r="AF32" s="181" t="str">
        <f>IF(AF31="","",VLOOKUP(AF31,シフト記号表!$C$5:$W$46,21,FALSE))</f>
        <v/>
      </c>
      <c r="AG32" s="182" t="str">
        <f>IF(AG31="","",VLOOKUP(AG31,シフト記号表!$C$5:$W$46,21,FALSE))</f>
        <v/>
      </c>
      <c r="AH32" s="180" t="str">
        <f>IF(AH31="","",VLOOKUP(AH31,シフト記号表!$C$5:$W$46,21,FALSE))</f>
        <v/>
      </c>
      <c r="AI32" s="181" t="str">
        <f>IF(AI31="","",VLOOKUP(AI31,シフト記号表!$C$5:$W$46,21,FALSE))</f>
        <v/>
      </c>
      <c r="AJ32" s="181" t="str">
        <f>IF(AJ31="","",VLOOKUP(AJ31,シフト記号表!$C$5:$W$46,21,FALSE))</f>
        <v/>
      </c>
      <c r="AK32" s="181" t="str">
        <f>IF(AK31="","",VLOOKUP(AK31,シフト記号表!$C$5:$W$46,21,FALSE))</f>
        <v/>
      </c>
      <c r="AL32" s="181" t="str">
        <f>IF(AL31="","",VLOOKUP(AL31,シフト記号表!$C$5:$W$46,21,FALSE))</f>
        <v/>
      </c>
      <c r="AM32" s="181" t="str">
        <f>IF(AM31="","",VLOOKUP(AM31,シフト記号表!$C$5:$W$46,21,FALSE))</f>
        <v/>
      </c>
      <c r="AN32" s="182" t="str">
        <f>IF(AN31="","",VLOOKUP(AN31,シフト記号表!$C$5:$W$46,21,FALSE))</f>
        <v/>
      </c>
      <c r="AO32" s="180" t="str">
        <f>IF(AO31="","",VLOOKUP(AO31,シフト記号表!$C$5:$W$46,21,FALSE))</f>
        <v/>
      </c>
      <c r="AP32" s="181" t="str">
        <f>IF(AP31="","",VLOOKUP(AP31,シフト記号表!$C$5:$W$46,21,FALSE))</f>
        <v/>
      </c>
      <c r="AQ32" s="181" t="str">
        <f>IF(AQ31="","",VLOOKUP(AQ31,シフト記号表!$C$5:$W$46,21,FALSE))</f>
        <v/>
      </c>
      <c r="AR32" s="181" t="str">
        <f>IF(AR31="","",VLOOKUP(AR31,シフト記号表!$C$5:$W$46,21,FALSE))</f>
        <v/>
      </c>
      <c r="AS32" s="181" t="str">
        <f>IF(AS31="","",VLOOKUP(AS31,シフト記号表!$C$5:$W$46,21,FALSE))</f>
        <v/>
      </c>
      <c r="AT32" s="181" t="str">
        <f>IF(AT31="","",VLOOKUP(AT31,シフト記号表!$C$5:$W$46,21,FALSE))</f>
        <v/>
      </c>
      <c r="AU32" s="182" t="str">
        <f>IF(AU31="","",VLOOKUP(AU31,シフト記号表!$C$5:$W$46,21,FALSE))</f>
        <v/>
      </c>
      <c r="AV32" s="180" t="str">
        <f>IF(AV31="","",VLOOKUP(AV31,シフト記号表!$C$5:$W$46,21,FALSE))</f>
        <v/>
      </c>
      <c r="AW32" s="181" t="str">
        <f>IF(AW31="","",VLOOKUP(AW31,シフト記号表!$C$5:$W$46,21,FALSE))</f>
        <v/>
      </c>
      <c r="AX32" s="181" t="str">
        <f>IF(AX31="","",VLOOKUP(AX31,シフト記号表!$C$5:$W$46,21,FALSE))</f>
        <v/>
      </c>
      <c r="AY32" s="181" t="str">
        <f>IF(AY31="","",VLOOKUP(AY31,シフト記号表!$C$5:$W$46,21,FALSE))</f>
        <v/>
      </c>
      <c r="AZ32" s="181" t="str">
        <f>IF(AZ31="","",VLOOKUP(AZ31,シフト記号表!$C$5:$W$46,21,FALSE))</f>
        <v/>
      </c>
      <c r="BA32" s="181" t="str">
        <f>IF(BA31="","",VLOOKUP(BA31,シフト記号表!$C$5:$W$46,21,FALSE))</f>
        <v/>
      </c>
      <c r="BB32" s="182" t="str">
        <f>IF(BB31="","",VLOOKUP(BB31,シフト記号表!$C$5:$W$46,21,FALSE))</f>
        <v/>
      </c>
      <c r="BC32" s="180" t="str">
        <f>IF(BC31="","",VLOOKUP(BC31,シフト記号表!$C$5:$W$46,21,FALSE))</f>
        <v/>
      </c>
      <c r="BD32" s="181" t="str">
        <f>IF(BD31="","",VLOOKUP(BD31,シフト記号表!$C$5:$W$46,21,FALSE))</f>
        <v/>
      </c>
      <c r="BE32" s="181" t="str">
        <f>IF(BE31="","",VLOOKUP(BE31,シフト記号表!$C$5:$W$46,21,FALSE))</f>
        <v/>
      </c>
      <c r="BF32" s="279">
        <f>IF($BI$3="計画",SUM(AA32:BB32),IF($BI$3="実績",SUM(AA32:BE32),""))</f>
        <v>0</v>
      </c>
      <c r="BG32" s="280"/>
      <c r="BH32" s="253">
        <f>IF($BI$3="計画",BF32/4,IF($BI$3="実績",(BF32/($BI$7/7)),""))</f>
        <v>0</v>
      </c>
      <c r="BI32" s="254"/>
      <c r="BJ32" s="245"/>
      <c r="BK32" s="246"/>
      <c r="BL32" s="246"/>
      <c r="BM32" s="246"/>
      <c r="BN32" s="247"/>
    </row>
    <row r="33" spans="2:66" ht="20.25" customHeight="1" x14ac:dyDescent="0.4">
      <c r="B33" s="59"/>
      <c r="C33" s="258"/>
      <c r="D33" s="262"/>
      <c r="E33" s="260"/>
      <c r="F33" s="261"/>
      <c r="G33" s="281"/>
      <c r="H33" s="282"/>
      <c r="I33" s="283">
        <f>G32</f>
        <v>0</v>
      </c>
      <c r="J33" s="282"/>
      <c r="K33" s="283">
        <f>M32</f>
        <v>0</v>
      </c>
      <c r="L33" s="282"/>
      <c r="M33" s="284"/>
      <c r="N33" s="285"/>
      <c r="O33" s="286"/>
      <c r="P33" s="287"/>
      <c r="Q33" s="287"/>
      <c r="R33" s="288"/>
      <c r="S33" s="273"/>
      <c r="T33" s="249"/>
      <c r="U33" s="274"/>
      <c r="V33" s="29" t="s">
        <v>126</v>
      </c>
      <c r="W33" s="30"/>
      <c r="X33" s="30"/>
      <c r="Y33" s="22"/>
      <c r="Z33" s="67"/>
      <c r="AA33" s="184" t="str">
        <f>IF(AA31="","",VLOOKUP(AA31,シフト記号表!$C$5:$Y$46,23,FALSE))</f>
        <v/>
      </c>
      <c r="AB33" s="185" t="str">
        <f>IF(AB31="","",VLOOKUP(AB31,シフト記号表!$C$5:$Y$46,23,FALSE))</f>
        <v/>
      </c>
      <c r="AC33" s="185" t="str">
        <f>IF(AC31="","",VLOOKUP(AC31,シフト記号表!$C$5:$Y$46,23,FALSE))</f>
        <v/>
      </c>
      <c r="AD33" s="185" t="str">
        <f>IF(AD31="","",VLOOKUP(AD31,シフト記号表!$C$5:$Y$46,23,FALSE))</f>
        <v/>
      </c>
      <c r="AE33" s="185" t="str">
        <f>IF(AE31="","",VLOOKUP(AE31,シフト記号表!$C$5:$Y$46,23,FALSE))</f>
        <v/>
      </c>
      <c r="AF33" s="185" t="str">
        <f>IF(AF31="","",VLOOKUP(AF31,シフト記号表!$C$5:$Y$46,23,FALSE))</f>
        <v/>
      </c>
      <c r="AG33" s="186" t="str">
        <f>IF(AG31="","",VLOOKUP(AG31,シフト記号表!$C$5:$Y$46,23,FALSE))</f>
        <v/>
      </c>
      <c r="AH33" s="184" t="str">
        <f>IF(AH31="","",VLOOKUP(AH31,シフト記号表!$C$5:$Y$46,23,FALSE))</f>
        <v/>
      </c>
      <c r="AI33" s="185" t="str">
        <f>IF(AI31="","",VLOOKUP(AI31,シフト記号表!$C$5:$Y$46,23,FALSE))</f>
        <v/>
      </c>
      <c r="AJ33" s="185" t="str">
        <f>IF(AJ31="","",VLOOKUP(AJ31,シフト記号表!$C$5:$Y$46,23,FALSE))</f>
        <v/>
      </c>
      <c r="AK33" s="185" t="str">
        <f>IF(AK31="","",VLOOKUP(AK31,シフト記号表!$C$5:$Y$46,23,FALSE))</f>
        <v/>
      </c>
      <c r="AL33" s="185" t="str">
        <f>IF(AL31="","",VLOOKUP(AL31,シフト記号表!$C$5:$Y$46,23,FALSE))</f>
        <v/>
      </c>
      <c r="AM33" s="185" t="str">
        <f>IF(AM31="","",VLOOKUP(AM31,シフト記号表!$C$5:$Y$46,23,FALSE))</f>
        <v/>
      </c>
      <c r="AN33" s="186" t="str">
        <f>IF(AN31="","",VLOOKUP(AN31,シフト記号表!$C$5:$Y$46,23,FALSE))</f>
        <v/>
      </c>
      <c r="AO33" s="184" t="str">
        <f>IF(AO31="","",VLOOKUP(AO31,シフト記号表!$C$5:$Y$46,23,FALSE))</f>
        <v/>
      </c>
      <c r="AP33" s="185" t="str">
        <f>IF(AP31="","",VLOOKUP(AP31,シフト記号表!$C$5:$Y$46,23,FALSE))</f>
        <v/>
      </c>
      <c r="AQ33" s="185" t="str">
        <f>IF(AQ31="","",VLOOKUP(AQ31,シフト記号表!$C$5:$Y$46,23,FALSE))</f>
        <v/>
      </c>
      <c r="AR33" s="185" t="str">
        <f>IF(AR31="","",VLOOKUP(AR31,シフト記号表!$C$5:$Y$46,23,FALSE))</f>
        <v/>
      </c>
      <c r="AS33" s="185" t="str">
        <f>IF(AS31="","",VLOOKUP(AS31,シフト記号表!$C$5:$Y$46,23,FALSE))</f>
        <v/>
      </c>
      <c r="AT33" s="185" t="str">
        <f>IF(AT31="","",VLOOKUP(AT31,シフト記号表!$C$5:$Y$46,23,FALSE))</f>
        <v/>
      </c>
      <c r="AU33" s="186" t="str">
        <f>IF(AU31="","",VLOOKUP(AU31,シフト記号表!$C$5:$Y$46,23,FALSE))</f>
        <v/>
      </c>
      <c r="AV33" s="184" t="str">
        <f>IF(AV31="","",VLOOKUP(AV31,シフト記号表!$C$5:$Y$46,23,FALSE))</f>
        <v/>
      </c>
      <c r="AW33" s="185" t="str">
        <f>IF(AW31="","",VLOOKUP(AW31,シフト記号表!$C$5:$Y$46,23,FALSE))</f>
        <v/>
      </c>
      <c r="AX33" s="185" t="str">
        <f>IF(AX31="","",VLOOKUP(AX31,シフト記号表!$C$5:$Y$46,23,FALSE))</f>
        <v/>
      </c>
      <c r="AY33" s="185" t="str">
        <f>IF(AY31="","",VLOOKUP(AY31,シフト記号表!$C$5:$Y$46,23,FALSE))</f>
        <v/>
      </c>
      <c r="AZ33" s="185" t="str">
        <f>IF(AZ31="","",VLOOKUP(AZ31,シフト記号表!$C$5:$Y$46,23,FALSE))</f>
        <v/>
      </c>
      <c r="BA33" s="185" t="str">
        <f>IF(BA31="","",VLOOKUP(BA31,シフト記号表!$C$5:$Y$46,23,FALSE))</f>
        <v/>
      </c>
      <c r="BB33" s="186" t="str">
        <f>IF(BB31="","",VLOOKUP(BB31,シフト記号表!$C$5:$Y$46,23,FALSE))</f>
        <v/>
      </c>
      <c r="BC33" s="184" t="str">
        <f>IF(BC31="","",VLOOKUP(BC31,シフト記号表!$C$5:$Y$46,23,FALSE))</f>
        <v/>
      </c>
      <c r="BD33" s="185" t="str">
        <f>IF(BD31="","",VLOOKUP(BD31,シフト記号表!$C$5:$Y$46,23,FALSE))</f>
        <v/>
      </c>
      <c r="BE33" s="185" t="str">
        <f>IF(BE31="","",VLOOKUP(BE31,シフト記号表!$C$5:$Y$46,23,FALSE))</f>
        <v/>
      </c>
      <c r="BF33" s="289">
        <f>IF($BI$3="計画",SUM(AA33:BB33),IF($BI$3="実績",SUM(AA33:BE33),""))</f>
        <v>0</v>
      </c>
      <c r="BG33" s="290"/>
      <c r="BH33" s="255">
        <f>IF($BI$3="計画",BF33/4,IF($BI$3="実績",(BF33/($BI$7/7)),""))</f>
        <v>0</v>
      </c>
      <c r="BI33" s="256"/>
      <c r="BJ33" s="248"/>
      <c r="BK33" s="249"/>
      <c r="BL33" s="249"/>
      <c r="BM33" s="249"/>
      <c r="BN33" s="250"/>
    </row>
    <row r="34" spans="2:66" ht="20.25" customHeight="1" x14ac:dyDescent="0.4">
      <c r="B34" s="60"/>
      <c r="C34" s="257"/>
      <c r="D34" s="259"/>
      <c r="E34" s="260"/>
      <c r="F34" s="261"/>
      <c r="G34" s="263"/>
      <c r="H34" s="264"/>
      <c r="I34" s="207"/>
      <c r="J34" s="208"/>
      <c r="K34" s="207"/>
      <c r="L34" s="208"/>
      <c r="M34" s="265"/>
      <c r="N34" s="266"/>
      <c r="O34" s="267"/>
      <c r="P34" s="268"/>
      <c r="Q34" s="268"/>
      <c r="R34" s="264"/>
      <c r="S34" s="269"/>
      <c r="T34" s="243"/>
      <c r="U34" s="270"/>
      <c r="V34" s="25" t="s">
        <v>18</v>
      </c>
      <c r="W34" s="32"/>
      <c r="X34" s="32"/>
      <c r="Y34" s="20"/>
      <c r="Z34" s="68"/>
      <c r="AA34" s="211"/>
      <c r="AB34" s="217"/>
      <c r="AC34" s="217"/>
      <c r="AD34" s="217"/>
      <c r="AE34" s="217"/>
      <c r="AF34" s="217"/>
      <c r="AG34" s="213"/>
      <c r="AH34" s="211"/>
      <c r="AI34" s="217"/>
      <c r="AJ34" s="217"/>
      <c r="AK34" s="217"/>
      <c r="AL34" s="217"/>
      <c r="AM34" s="217"/>
      <c r="AN34" s="213"/>
      <c r="AO34" s="211"/>
      <c r="AP34" s="217"/>
      <c r="AQ34" s="217"/>
      <c r="AR34" s="217"/>
      <c r="AS34" s="217"/>
      <c r="AT34" s="217"/>
      <c r="AU34" s="213"/>
      <c r="AV34" s="211"/>
      <c r="AW34" s="217"/>
      <c r="AX34" s="217"/>
      <c r="AY34" s="217"/>
      <c r="AZ34" s="217"/>
      <c r="BA34" s="217"/>
      <c r="BB34" s="213"/>
      <c r="BC34" s="211"/>
      <c r="BD34" s="217"/>
      <c r="BE34" s="218"/>
      <c r="BF34" s="275"/>
      <c r="BG34" s="276"/>
      <c r="BH34" s="251"/>
      <c r="BI34" s="252"/>
      <c r="BJ34" s="242"/>
      <c r="BK34" s="243"/>
      <c r="BL34" s="243"/>
      <c r="BM34" s="243"/>
      <c r="BN34" s="244"/>
    </row>
    <row r="35" spans="2:66" ht="20.25" customHeight="1" x14ac:dyDescent="0.4">
      <c r="B35" s="58">
        <f>B32+1</f>
        <v>6</v>
      </c>
      <c r="C35" s="258"/>
      <c r="D35" s="262"/>
      <c r="E35" s="260"/>
      <c r="F35" s="261"/>
      <c r="G35" s="263"/>
      <c r="H35" s="264"/>
      <c r="I35" s="207"/>
      <c r="J35" s="208"/>
      <c r="K35" s="207"/>
      <c r="L35" s="208"/>
      <c r="M35" s="277"/>
      <c r="N35" s="278"/>
      <c r="O35" s="267"/>
      <c r="P35" s="268"/>
      <c r="Q35" s="268"/>
      <c r="R35" s="264"/>
      <c r="S35" s="271"/>
      <c r="T35" s="246"/>
      <c r="U35" s="272"/>
      <c r="V35" s="27" t="s">
        <v>84</v>
      </c>
      <c r="W35" s="28"/>
      <c r="X35" s="28"/>
      <c r="Y35" s="23"/>
      <c r="Z35" s="63"/>
      <c r="AA35" s="180" t="str">
        <f>IF(AA34="","",VLOOKUP(AA34,シフト記号表!$C$5:$W$46,21,FALSE))</f>
        <v/>
      </c>
      <c r="AB35" s="181" t="str">
        <f>IF(AB34="","",VLOOKUP(AB34,シフト記号表!$C$5:$W$46,21,FALSE))</f>
        <v/>
      </c>
      <c r="AC35" s="181" t="str">
        <f>IF(AC34="","",VLOOKUP(AC34,シフト記号表!$C$5:$W$46,21,FALSE))</f>
        <v/>
      </c>
      <c r="AD35" s="181" t="str">
        <f>IF(AD34="","",VLOOKUP(AD34,シフト記号表!$C$5:$W$46,21,FALSE))</f>
        <v/>
      </c>
      <c r="AE35" s="181" t="str">
        <f>IF(AE34="","",VLOOKUP(AE34,シフト記号表!$C$5:$W$46,21,FALSE))</f>
        <v/>
      </c>
      <c r="AF35" s="181" t="str">
        <f>IF(AF34="","",VLOOKUP(AF34,シフト記号表!$C$5:$W$46,21,FALSE))</f>
        <v/>
      </c>
      <c r="AG35" s="182" t="str">
        <f>IF(AG34="","",VLOOKUP(AG34,シフト記号表!$C$5:$W$46,21,FALSE))</f>
        <v/>
      </c>
      <c r="AH35" s="180" t="str">
        <f>IF(AH34="","",VLOOKUP(AH34,シフト記号表!$C$5:$W$46,21,FALSE))</f>
        <v/>
      </c>
      <c r="AI35" s="181" t="str">
        <f>IF(AI34="","",VLOOKUP(AI34,シフト記号表!$C$5:$W$46,21,FALSE))</f>
        <v/>
      </c>
      <c r="AJ35" s="181" t="str">
        <f>IF(AJ34="","",VLOOKUP(AJ34,シフト記号表!$C$5:$W$46,21,FALSE))</f>
        <v/>
      </c>
      <c r="AK35" s="181" t="str">
        <f>IF(AK34="","",VLOOKUP(AK34,シフト記号表!$C$5:$W$46,21,FALSE))</f>
        <v/>
      </c>
      <c r="AL35" s="181" t="str">
        <f>IF(AL34="","",VLOOKUP(AL34,シフト記号表!$C$5:$W$46,21,FALSE))</f>
        <v/>
      </c>
      <c r="AM35" s="181" t="str">
        <f>IF(AM34="","",VLOOKUP(AM34,シフト記号表!$C$5:$W$46,21,FALSE))</f>
        <v/>
      </c>
      <c r="AN35" s="182" t="str">
        <f>IF(AN34="","",VLOOKUP(AN34,シフト記号表!$C$5:$W$46,21,FALSE))</f>
        <v/>
      </c>
      <c r="AO35" s="180" t="str">
        <f>IF(AO34="","",VLOOKUP(AO34,シフト記号表!$C$5:$W$46,21,FALSE))</f>
        <v/>
      </c>
      <c r="AP35" s="181" t="str">
        <f>IF(AP34="","",VLOOKUP(AP34,シフト記号表!$C$5:$W$46,21,FALSE))</f>
        <v/>
      </c>
      <c r="AQ35" s="181" t="str">
        <f>IF(AQ34="","",VLOOKUP(AQ34,シフト記号表!$C$5:$W$46,21,FALSE))</f>
        <v/>
      </c>
      <c r="AR35" s="181" t="str">
        <f>IF(AR34="","",VLOOKUP(AR34,シフト記号表!$C$5:$W$46,21,FALSE))</f>
        <v/>
      </c>
      <c r="AS35" s="181" t="str">
        <f>IF(AS34="","",VLOOKUP(AS34,シフト記号表!$C$5:$W$46,21,FALSE))</f>
        <v/>
      </c>
      <c r="AT35" s="181" t="str">
        <f>IF(AT34="","",VLOOKUP(AT34,シフト記号表!$C$5:$W$46,21,FALSE))</f>
        <v/>
      </c>
      <c r="AU35" s="182" t="str">
        <f>IF(AU34="","",VLOOKUP(AU34,シフト記号表!$C$5:$W$46,21,FALSE))</f>
        <v/>
      </c>
      <c r="AV35" s="180" t="str">
        <f>IF(AV34="","",VLOOKUP(AV34,シフト記号表!$C$5:$W$46,21,FALSE))</f>
        <v/>
      </c>
      <c r="AW35" s="181" t="str">
        <f>IF(AW34="","",VLOOKUP(AW34,シフト記号表!$C$5:$W$46,21,FALSE))</f>
        <v/>
      </c>
      <c r="AX35" s="181" t="str">
        <f>IF(AX34="","",VLOOKUP(AX34,シフト記号表!$C$5:$W$46,21,FALSE))</f>
        <v/>
      </c>
      <c r="AY35" s="181" t="str">
        <f>IF(AY34="","",VLOOKUP(AY34,シフト記号表!$C$5:$W$46,21,FALSE))</f>
        <v/>
      </c>
      <c r="AZ35" s="181" t="str">
        <f>IF(AZ34="","",VLOOKUP(AZ34,シフト記号表!$C$5:$W$46,21,FALSE))</f>
        <v/>
      </c>
      <c r="BA35" s="181" t="str">
        <f>IF(BA34="","",VLOOKUP(BA34,シフト記号表!$C$5:$W$46,21,FALSE))</f>
        <v/>
      </c>
      <c r="BB35" s="182" t="str">
        <f>IF(BB34="","",VLOOKUP(BB34,シフト記号表!$C$5:$W$46,21,FALSE))</f>
        <v/>
      </c>
      <c r="BC35" s="180" t="str">
        <f>IF(BC34="","",VLOOKUP(BC34,シフト記号表!$C$5:$W$46,21,FALSE))</f>
        <v/>
      </c>
      <c r="BD35" s="181" t="str">
        <f>IF(BD34="","",VLOOKUP(BD34,シフト記号表!$C$5:$W$46,21,FALSE))</f>
        <v/>
      </c>
      <c r="BE35" s="181" t="str">
        <f>IF(BE34="","",VLOOKUP(BE34,シフト記号表!$C$5:$W$46,21,FALSE))</f>
        <v/>
      </c>
      <c r="BF35" s="279">
        <f>IF($BI$3="計画",SUM(AA35:BB35),IF($BI$3="実績",SUM(AA35:BE35),""))</f>
        <v>0</v>
      </c>
      <c r="BG35" s="280"/>
      <c r="BH35" s="253">
        <f>IF($BI$3="計画",BF35/4,IF($BI$3="実績",(BF35/($BI$7/7)),""))</f>
        <v>0</v>
      </c>
      <c r="BI35" s="254"/>
      <c r="BJ35" s="245"/>
      <c r="BK35" s="246"/>
      <c r="BL35" s="246"/>
      <c r="BM35" s="246"/>
      <c r="BN35" s="247"/>
    </row>
    <row r="36" spans="2:66" ht="20.25" customHeight="1" x14ac:dyDescent="0.4">
      <c r="B36" s="59"/>
      <c r="C36" s="258"/>
      <c r="D36" s="262"/>
      <c r="E36" s="260"/>
      <c r="F36" s="261"/>
      <c r="G36" s="281"/>
      <c r="H36" s="282"/>
      <c r="I36" s="283">
        <f>G35</f>
        <v>0</v>
      </c>
      <c r="J36" s="282"/>
      <c r="K36" s="283">
        <f>M35</f>
        <v>0</v>
      </c>
      <c r="L36" s="282"/>
      <c r="M36" s="284"/>
      <c r="N36" s="285"/>
      <c r="O36" s="286"/>
      <c r="P36" s="287"/>
      <c r="Q36" s="287"/>
      <c r="R36" s="288"/>
      <c r="S36" s="273"/>
      <c r="T36" s="249"/>
      <c r="U36" s="274"/>
      <c r="V36" s="29" t="s">
        <v>126</v>
      </c>
      <c r="W36" s="33"/>
      <c r="X36" s="33"/>
      <c r="Y36" s="21"/>
      <c r="Z36" s="64"/>
      <c r="AA36" s="184" t="str">
        <f>IF(AA34="","",VLOOKUP(AA34,シフト記号表!$C$5:$Y$46,23,FALSE))</f>
        <v/>
      </c>
      <c r="AB36" s="185" t="str">
        <f>IF(AB34="","",VLOOKUP(AB34,シフト記号表!$C$5:$Y$46,23,FALSE))</f>
        <v/>
      </c>
      <c r="AC36" s="185" t="str">
        <f>IF(AC34="","",VLOOKUP(AC34,シフト記号表!$C$5:$Y$46,23,FALSE))</f>
        <v/>
      </c>
      <c r="AD36" s="185" t="str">
        <f>IF(AD34="","",VLOOKUP(AD34,シフト記号表!$C$5:$Y$46,23,FALSE))</f>
        <v/>
      </c>
      <c r="AE36" s="185" t="str">
        <f>IF(AE34="","",VLOOKUP(AE34,シフト記号表!$C$5:$Y$46,23,FALSE))</f>
        <v/>
      </c>
      <c r="AF36" s="185" t="str">
        <f>IF(AF34="","",VLOOKUP(AF34,シフト記号表!$C$5:$Y$46,23,FALSE))</f>
        <v/>
      </c>
      <c r="AG36" s="186" t="str">
        <f>IF(AG34="","",VLOOKUP(AG34,シフト記号表!$C$5:$Y$46,23,FALSE))</f>
        <v/>
      </c>
      <c r="AH36" s="184" t="str">
        <f>IF(AH34="","",VLOOKUP(AH34,シフト記号表!$C$5:$Y$46,23,FALSE))</f>
        <v/>
      </c>
      <c r="AI36" s="185" t="str">
        <f>IF(AI34="","",VLOOKUP(AI34,シフト記号表!$C$5:$Y$46,23,FALSE))</f>
        <v/>
      </c>
      <c r="AJ36" s="185" t="str">
        <f>IF(AJ34="","",VLOOKUP(AJ34,シフト記号表!$C$5:$Y$46,23,FALSE))</f>
        <v/>
      </c>
      <c r="AK36" s="185" t="str">
        <f>IF(AK34="","",VLOOKUP(AK34,シフト記号表!$C$5:$Y$46,23,FALSE))</f>
        <v/>
      </c>
      <c r="AL36" s="185" t="str">
        <f>IF(AL34="","",VLOOKUP(AL34,シフト記号表!$C$5:$Y$46,23,FALSE))</f>
        <v/>
      </c>
      <c r="AM36" s="185" t="str">
        <f>IF(AM34="","",VLOOKUP(AM34,シフト記号表!$C$5:$Y$46,23,FALSE))</f>
        <v/>
      </c>
      <c r="AN36" s="186" t="str">
        <f>IF(AN34="","",VLOOKUP(AN34,シフト記号表!$C$5:$Y$46,23,FALSE))</f>
        <v/>
      </c>
      <c r="AO36" s="184" t="str">
        <f>IF(AO34="","",VLOOKUP(AO34,シフト記号表!$C$5:$Y$46,23,FALSE))</f>
        <v/>
      </c>
      <c r="AP36" s="185" t="str">
        <f>IF(AP34="","",VLOOKUP(AP34,シフト記号表!$C$5:$Y$46,23,FALSE))</f>
        <v/>
      </c>
      <c r="AQ36" s="185" t="str">
        <f>IF(AQ34="","",VLOOKUP(AQ34,シフト記号表!$C$5:$Y$46,23,FALSE))</f>
        <v/>
      </c>
      <c r="AR36" s="185" t="str">
        <f>IF(AR34="","",VLOOKUP(AR34,シフト記号表!$C$5:$Y$46,23,FALSE))</f>
        <v/>
      </c>
      <c r="AS36" s="185" t="str">
        <f>IF(AS34="","",VLOOKUP(AS34,シフト記号表!$C$5:$Y$46,23,FALSE))</f>
        <v/>
      </c>
      <c r="AT36" s="185" t="str">
        <f>IF(AT34="","",VLOOKUP(AT34,シフト記号表!$C$5:$Y$46,23,FALSE))</f>
        <v/>
      </c>
      <c r="AU36" s="186" t="str">
        <f>IF(AU34="","",VLOOKUP(AU34,シフト記号表!$C$5:$Y$46,23,FALSE))</f>
        <v/>
      </c>
      <c r="AV36" s="184" t="str">
        <f>IF(AV34="","",VLOOKUP(AV34,シフト記号表!$C$5:$Y$46,23,FALSE))</f>
        <v/>
      </c>
      <c r="AW36" s="185" t="str">
        <f>IF(AW34="","",VLOOKUP(AW34,シフト記号表!$C$5:$Y$46,23,FALSE))</f>
        <v/>
      </c>
      <c r="AX36" s="185" t="str">
        <f>IF(AX34="","",VLOOKUP(AX34,シフト記号表!$C$5:$Y$46,23,FALSE))</f>
        <v/>
      </c>
      <c r="AY36" s="185" t="str">
        <f>IF(AY34="","",VLOOKUP(AY34,シフト記号表!$C$5:$Y$46,23,FALSE))</f>
        <v/>
      </c>
      <c r="AZ36" s="185" t="str">
        <f>IF(AZ34="","",VLOOKUP(AZ34,シフト記号表!$C$5:$Y$46,23,FALSE))</f>
        <v/>
      </c>
      <c r="BA36" s="185" t="str">
        <f>IF(BA34="","",VLOOKUP(BA34,シフト記号表!$C$5:$Y$46,23,FALSE))</f>
        <v/>
      </c>
      <c r="BB36" s="186" t="str">
        <f>IF(BB34="","",VLOOKUP(BB34,シフト記号表!$C$5:$Y$46,23,FALSE))</f>
        <v/>
      </c>
      <c r="BC36" s="184" t="str">
        <f>IF(BC34="","",VLOOKUP(BC34,シフト記号表!$C$5:$Y$46,23,FALSE))</f>
        <v/>
      </c>
      <c r="BD36" s="185" t="str">
        <f>IF(BD34="","",VLOOKUP(BD34,シフト記号表!$C$5:$Y$46,23,FALSE))</f>
        <v/>
      </c>
      <c r="BE36" s="185" t="str">
        <f>IF(BE34="","",VLOOKUP(BE34,シフト記号表!$C$5:$Y$46,23,FALSE))</f>
        <v/>
      </c>
      <c r="BF36" s="289">
        <f>IF($BI$3="計画",SUM(AA36:BB36),IF($BI$3="実績",SUM(AA36:BE36),""))</f>
        <v>0</v>
      </c>
      <c r="BG36" s="290"/>
      <c r="BH36" s="255">
        <f>IF($BI$3="計画",BF36/4,IF($BI$3="実績",(BF36/($BI$7/7)),""))</f>
        <v>0</v>
      </c>
      <c r="BI36" s="256"/>
      <c r="BJ36" s="248"/>
      <c r="BK36" s="249"/>
      <c r="BL36" s="249"/>
      <c r="BM36" s="249"/>
      <c r="BN36" s="250"/>
    </row>
    <row r="37" spans="2:66" ht="20.25" customHeight="1" x14ac:dyDescent="0.4">
      <c r="B37" s="60"/>
      <c r="C37" s="257"/>
      <c r="D37" s="259"/>
      <c r="E37" s="260"/>
      <c r="F37" s="261"/>
      <c r="G37" s="263"/>
      <c r="H37" s="264"/>
      <c r="I37" s="207"/>
      <c r="J37" s="208"/>
      <c r="K37" s="207"/>
      <c r="L37" s="208"/>
      <c r="M37" s="265"/>
      <c r="N37" s="266"/>
      <c r="O37" s="267"/>
      <c r="P37" s="268"/>
      <c r="Q37" s="268"/>
      <c r="R37" s="264"/>
      <c r="S37" s="269"/>
      <c r="T37" s="243"/>
      <c r="U37" s="270"/>
      <c r="V37" s="25" t="s">
        <v>18</v>
      </c>
      <c r="W37" s="31"/>
      <c r="X37" s="31"/>
      <c r="Y37" s="19"/>
      <c r="Z37" s="65"/>
      <c r="AA37" s="211"/>
      <c r="AB37" s="217"/>
      <c r="AC37" s="217"/>
      <c r="AD37" s="217"/>
      <c r="AE37" s="217"/>
      <c r="AF37" s="217"/>
      <c r="AG37" s="213"/>
      <c r="AH37" s="211"/>
      <c r="AI37" s="217"/>
      <c r="AJ37" s="217"/>
      <c r="AK37" s="217"/>
      <c r="AL37" s="217"/>
      <c r="AM37" s="217"/>
      <c r="AN37" s="213"/>
      <c r="AO37" s="211"/>
      <c r="AP37" s="217"/>
      <c r="AQ37" s="217"/>
      <c r="AR37" s="217"/>
      <c r="AS37" s="217"/>
      <c r="AT37" s="217"/>
      <c r="AU37" s="213"/>
      <c r="AV37" s="211"/>
      <c r="AW37" s="217"/>
      <c r="AX37" s="217"/>
      <c r="AY37" s="217"/>
      <c r="AZ37" s="217"/>
      <c r="BA37" s="217"/>
      <c r="BB37" s="213"/>
      <c r="BC37" s="211"/>
      <c r="BD37" s="217"/>
      <c r="BE37" s="218"/>
      <c r="BF37" s="275"/>
      <c r="BG37" s="276"/>
      <c r="BH37" s="251"/>
      <c r="BI37" s="252"/>
      <c r="BJ37" s="242"/>
      <c r="BK37" s="243"/>
      <c r="BL37" s="243"/>
      <c r="BM37" s="243"/>
      <c r="BN37" s="244"/>
    </row>
    <row r="38" spans="2:66" ht="20.25" customHeight="1" x14ac:dyDescent="0.4">
      <c r="B38" s="58">
        <f>B35+1</f>
        <v>7</v>
      </c>
      <c r="C38" s="258"/>
      <c r="D38" s="262"/>
      <c r="E38" s="260"/>
      <c r="F38" s="261"/>
      <c r="G38" s="263"/>
      <c r="H38" s="264"/>
      <c r="I38" s="207"/>
      <c r="J38" s="208"/>
      <c r="K38" s="207"/>
      <c r="L38" s="208"/>
      <c r="M38" s="277"/>
      <c r="N38" s="278"/>
      <c r="O38" s="267"/>
      <c r="P38" s="268"/>
      <c r="Q38" s="268"/>
      <c r="R38" s="264"/>
      <c r="S38" s="271"/>
      <c r="T38" s="246"/>
      <c r="U38" s="272"/>
      <c r="V38" s="27" t="s">
        <v>84</v>
      </c>
      <c r="W38" s="28"/>
      <c r="X38" s="28"/>
      <c r="Y38" s="23"/>
      <c r="Z38" s="63"/>
      <c r="AA38" s="180" t="str">
        <f>IF(AA37="","",VLOOKUP(AA37,シフト記号表!$C$5:$W$46,21,FALSE))</f>
        <v/>
      </c>
      <c r="AB38" s="181" t="str">
        <f>IF(AB37="","",VLOOKUP(AB37,シフト記号表!$C$5:$W$46,21,FALSE))</f>
        <v/>
      </c>
      <c r="AC38" s="181" t="str">
        <f>IF(AC37="","",VLOOKUP(AC37,シフト記号表!$C$5:$W$46,21,FALSE))</f>
        <v/>
      </c>
      <c r="AD38" s="181" t="str">
        <f>IF(AD37="","",VLOOKUP(AD37,シフト記号表!$C$5:$W$46,21,FALSE))</f>
        <v/>
      </c>
      <c r="AE38" s="181" t="str">
        <f>IF(AE37="","",VLOOKUP(AE37,シフト記号表!$C$5:$W$46,21,FALSE))</f>
        <v/>
      </c>
      <c r="AF38" s="181" t="str">
        <f>IF(AF37="","",VLOOKUP(AF37,シフト記号表!$C$5:$W$46,21,FALSE))</f>
        <v/>
      </c>
      <c r="AG38" s="182" t="str">
        <f>IF(AG37="","",VLOOKUP(AG37,シフト記号表!$C$5:$W$46,21,FALSE))</f>
        <v/>
      </c>
      <c r="AH38" s="180" t="str">
        <f>IF(AH37="","",VLOOKUP(AH37,シフト記号表!$C$5:$W$46,21,FALSE))</f>
        <v/>
      </c>
      <c r="AI38" s="181" t="str">
        <f>IF(AI37="","",VLOOKUP(AI37,シフト記号表!$C$5:$W$46,21,FALSE))</f>
        <v/>
      </c>
      <c r="AJ38" s="181" t="str">
        <f>IF(AJ37="","",VLOOKUP(AJ37,シフト記号表!$C$5:$W$46,21,FALSE))</f>
        <v/>
      </c>
      <c r="AK38" s="181" t="str">
        <f>IF(AK37="","",VLOOKUP(AK37,シフト記号表!$C$5:$W$46,21,FALSE))</f>
        <v/>
      </c>
      <c r="AL38" s="181" t="str">
        <f>IF(AL37="","",VLOOKUP(AL37,シフト記号表!$C$5:$W$46,21,FALSE))</f>
        <v/>
      </c>
      <c r="AM38" s="181" t="str">
        <f>IF(AM37="","",VLOOKUP(AM37,シフト記号表!$C$5:$W$46,21,FALSE))</f>
        <v/>
      </c>
      <c r="AN38" s="182" t="str">
        <f>IF(AN37="","",VLOOKUP(AN37,シフト記号表!$C$5:$W$46,21,FALSE))</f>
        <v/>
      </c>
      <c r="AO38" s="180" t="str">
        <f>IF(AO37="","",VLOOKUP(AO37,シフト記号表!$C$5:$W$46,21,FALSE))</f>
        <v/>
      </c>
      <c r="AP38" s="181" t="str">
        <f>IF(AP37="","",VLOOKUP(AP37,シフト記号表!$C$5:$W$46,21,FALSE))</f>
        <v/>
      </c>
      <c r="AQ38" s="181" t="str">
        <f>IF(AQ37="","",VLOOKUP(AQ37,シフト記号表!$C$5:$W$46,21,FALSE))</f>
        <v/>
      </c>
      <c r="AR38" s="181" t="str">
        <f>IF(AR37="","",VLOOKUP(AR37,シフト記号表!$C$5:$W$46,21,FALSE))</f>
        <v/>
      </c>
      <c r="AS38" s="181" t="str">
        <f>IF(AS37="","",VLOOKUP(AS37,シフト記号表!$C$5:$W$46,21,FALSE))</f>
        <v/>
      </c>
      <c r="AT38" s="181" t="str">
        <f>IF(AT37="","",VLOOKUP(AT37,シフト記号表!$C$5:$W$46,21,FALSE))</f>
        <v/>
      </c>
      <c r="AU38" s="182" t="str">
        <f>IF(AU37="","",VLOOKUP(AU37,シフト記号表!$C$5:$W$46,21,FALSE))</f>
        <v/>
      </c>
      <c r="AV38" s="180" t="str">
        <f>IF(AV37="","",VLOOKUP(AV37,シフト記号表!$C$5:$W$46,21,FALSE))</f>
        <v/>
      </c>
      <c r="AW38" s="181" t="str">
        <f>IF(AW37="","",VLOOKUP(AW37,シフト記号表!$C$5:$W$46,21,FALSE))</f>
        <v/>
      </c>
      <c r="AX38" s="181" t="str">
        <f>IF(AX37="","",VLOOKUP(AX37,シフト記号表!$C$5:$W$46,21,FALSE))</f>
        <v/>
      </c>
      <c r="AY38" s="181" t="str">
        <f>IF(AY37="","",VLOOKUP(AY37,シフト記号表!$C$5:$W$46,21,FALSE))</f>
        <v/>
      </c>
      <c r="AZ38" s="181" t="str">
        <f>IF(AZ37="","",VLOOKUP(AZ37,シフト記号表!$C$5:$W$46,21,FALSE))</f>
        <v/>
      </c>
      <c r="BA38" s="181" t="str">
        <f>IF(BA37="","",VLOOKUP(BA37,シフト記号表!$C$5:$W$46,21,FALSE))</f>
        <v/>
      </c>
      <c r="BB38" s="182" t="str">
        <f>IF(BB37="","",VLOOKUP(BB37,シフト記号表!$C$5:$W$46,21,FALSE))</f>
        <v/>
      </c>
      <c r="BC38" s="180" t="str">
        <f>IF(BC37="","",VLOOKUP(BC37,シフト記号表!$C$5:$W$46,21,FALSE))</f>
        <v/>
      </c>
      <c r="BD38" s="181" t="str">
        <f>IF(BD37="","",VLOOKUP(BD37,シフト記号表!$C$5:$W$46,21,FALSE))</f>
        <v/>
      </c>
      <c r="BE38" s="181" t="str">
        <f>IF(BE37="","",VLOOKUP(BE37,シフト記号表!$C$5:$W$46,21,FALSE))</f>
        <v/>
      </c>
      <c r="BF38" s="279">
        <f>IF($BI$3="計画",SUM(AA38:BB38),IF($BI$3="実績",SUM(AA38:BE38),""))</f>
        <v>0</v>
      </c>
      <c r="BG38" s="280"/>
      <c r="BH38" s="253">
        <f>IF($BI$3="計画",BF38/4,IF($BI$3="実績",(BF38/($BI$7/7)),""))</f>
        <v>0</v>
      </c>
      <c r="BI38" s="254"/>
      <c r="BJ38" s="245"/>
      <c r="BK38" s="246"/>
      <c r="BL38" s="246"/>
      <c r="BM38" s="246"/>
      <c r="BN38" s="247"/>
    </row>
    <row r="39" spans="2:66" ht="20.25" customHeight="1" x14ac:dyDescent="0.4">
      <c r="B39" s="59"/>
      <c r="C39" s="258"/>
      <c r="D39" s="262"/>
      <c r="E39" s="260"/>
      <c r="F39" s="261"/>
      <c r="G39" s="281"/>
      <c r="H39" s="282"/>
      <c r="I39" s="283">
        <f>G38</f>
        <v>0</v>
      </c>
      <c r="J39" s="282"/>
      <c r="K39" s="283">
        <f>M38</f>
        <v>0</v>
      </c>
      <c r="L39" s="282"/>
      <c r="M39" s="284"/>
      <c r="N39" s="285"/>
      <c r="O39" s="286"/>
      <c r="P39" s="287"/>
      <c r="Q39" s="287"/>
      <c r="R39" s="288"/>
      <c r="S39" s="273"/>
      <c r="T39" s="249"/>
      <c r="U39" s="274"/>
      <c r="V39" s="29" t="s">
        <v>126</v>
      </c>
      <c r="W39" s="32"/>
      <c r="X39" s="32"/>
      <c r="Y39" s="20"/>
      <c r="Z39" s="66"/>
      <c r="AA39" s="184" t="str">
        <f>IF(AA37="","",VLOOKUP(AA37,シフト記号表!$C$5:$Y$46,23,FALSE))</f>
        <v/>
      </c>
      <c r="AB39" s="185" t="str">
        <f>IF(AB37="","",VLOOKUP(AB37,シフト記号表!$C$5:$Y$46,23,FALSE))</f>
        <v/>
      </c>
      <c r="AC39" s="185" t="str">
        <f>IF(AC37="","",VLOOKUP(AC37,シフト記号表!$C$5:$Y$46,23,FALSE))</f>
        <v/>
      </c>
      <c r="AD39" s="185" t="str">
        <f>IF(AD37="","",VLOOKUP(AD37,シフト記号表!$C$5:$Y$46,23,FALSE))</f>
        <v/>
      </c>
      <c r="AE39" s="185" t="str">
        <f>IF(AE37="","",VLOOKUP(AE37,シフト記号表!$C$5:$Y$46,23,FALSE))</f>
        <v/>
      </c>
      <c r="AF39" s="185" t="str">
        <f>IF(AF37="","",VLOOKUP(AF37,シフト記号表!$C$5:$Y$46,23,FALSE))</f>
        <v/>
      </c>
      <c r="AG39" s="186" t="str">
        <f>IF(AG37="","",VLOOKUP(AG37,シフト記号表!$C$5:$Y$46,23,FALSE))</f>
        <v/>
      </c>
      <c r="AH39" s="184" t="str">
        <f>IF(AH37="","",VLOOKUP(AH37,シフト記号表!$C$5:$Y$46,23,FALSE))</f>
        <v/>
      </c>
      <c r="AI39" s="185" t="str">
        <f>IF(AI37="","",VLOOKUP(AI37,シフト記号表!$C$5:$Y$46,23,FALSE))</f>
        <v/>
      </c>
      <c r="AJ39" s="185" t="str">
        <f>IF(AJ37="","",VLOOKUP(AJ37,シフト記号表!$C$5:$Y$46,23,FALSE))</f>
        <v/>
      </c>
      <c r="AK39" s="185" t="str">
        <f>IF(AK37="","",VLOOKUP(AK37,シフト記号表!$C$5:$Y$46,23,FALSE))</f>
        <v/>
      </c>
      <c r="AL39" s="185" t="str">
        <f>IF(AL37="","",VLOOKUP(AL37,シフト記号表!$C$5:$Y$46,23,FALSE))</f>
        <v/>
      </c>
      <c r="AM39" s="185" t="str">
        <f>IF(AM37="","",VLOOKUP(AM37,シフト記号表!$C$5:$Y$46,23,FALSE))</f>
        <v/>
      </c>
      <c r="AN39" s="186" t="str">
        <f>IF(AN37="","",VLOOKUP(AN37,シフト記号表!$C$5:$Y$46,23,FALSE))</f>
        <v/>
      </c>
      <c r="AO39" s="184" t="str">
        <f>IF(AO37="","",VLOOKUP(AO37,シフト記号表!$C$5:$Y$46,23,FALSE))</f>
        <v/>
      </c>
      <c r="AP39" s="185" t="str">
        <f>IF(AP37="","",VLOOKUP(AP37,シフト記号表!$C$5:$Y$46,23,FALSE))</f>
        <v/>
      </c>
      <c r="AQ39" s="185" t="str">
        <f>IF(AQ37="","",VLOOKUP(AQ37,シフト記号表!$C$5:$Y$46,23,FALSE))</f>
        <v/>
      </c>
      <c r="AR39" s="185" t="str">
        <f>IF(AR37="","",VLOOKUP(AR37,シフト記号表!$C$5:$Y$46,23,FALSE))</f>
        <v/>
      </c>
      <c r="AS39" s="185" t="str">
        <f>IF(AS37="","",VLOOKUP(AS37,シフト記号表!$C$5:$Y$46,23,FALSE))</f>
        <v/>
      </c>
      <c r="AT39" s="185" t="str">
        <f>IF(AT37="","",VLOOKUP(AT37,シフト記号表!$C$5:$Y$46,23,FALSE))</f>
        <v/>
      </c>
      <c r="AU39" s="186" t="str">
        <f>IF(AU37="","",VLOOKUP(AU37,シフト記号表!$C$5:$Y$46,23,FALSE))</f>
        <v/>
      </c>
      <c r="AV39" s="184" t="str">
        <f>IF(AV37="","",VLOOKUP(AV37,シフト記号表!$C$5:$Y$46,23,FALSE))</f>
        <v/>
      </c>
      <c r="AW39" s="185" t="str">
        <f>IF(AW37="","",VLOOKUP(AW37,シフト記号表!$C$5:$Y$46,23,FALSE))</f>
        <v/>
      </c>
      <c r="AX39" s="185" t="str">
        <f>IF(AX37="","",VLOOKUP(AX37,シフト記号表!$C$5:$Y$46,23,FALSE))</f>
        <v/>
      </c>
      <c r="AY39" s="185" t="str">
        <f>IF(AY37="","",VLOOKUP(AY37,シフト記号表!$C$5:$Y$46,23,FALSE))</f>
        <v/>
      </c>
      <c r="AZ39" s="185" t="str">
        <f>IF(AZ37="","",VLOOKUP(AZ37,シフト記号表!$C$5:$Y$46,23,FALSE))</f>
        <v/>
      </c>
      <c r="BA39" s="185" t="str">
        <f>IF(BA37="","",VLOOKUP(BA37,シフト記号表!$C$5:$Y$46,23,FALSE))</f>
        <v/>
      </c>
      <c r="BB39" s="186" t="str">
        <f>IF(BB37="","",VLOOKUP(BB37,シフト記号表!$C$5:$Y$46,23,FALSE))</f>
        <v/>
      </c>
      <c r="BC39" s="184" t="str">
        <f>IF(BC37="","",VLOOKUP(BC37,シフト記号表!$C$5:$Y$46,23,FALSE))</f>
        <v/>
      </c>
      <c r="BD39" s="185" t="str">
        <f>IF(BD37="","",VLOOKUP(BD37,シフト記号表!$C$5:$Y$46,23,FALSE))</f>
        <v/>
      </c>
      <c r="BE39" s="185" t="str">
        <f>IF(BE37="","",VLOOKUP(BE37,シフト記号表!$C$5:$Y$46,23,FALSE))</f>
        <v/>
      </c>
      <c r="BF39" s="289">
        <f>IF($BI$3="計画",SUM(AA39:BB39),IF($BI$3="実績",SUM(AA39:BE39),""))</f>
        <v>0</v>
      </c>
      <c r="BG39" s="290"/>
      <c r="BH39" s="255">
        <f>IF($BI$3="計画",BF39/4,IF($BI$3="実績",(BF39/($BI$7/7)),""))</f>
        <v>0</v>
      </c>
      <c r="BI39" s="256"/>
      <c r="BJ39" s="248"/>
      <c r="BK39" s="249"/>
      <c r="BL39" s="249"/>
      <c r="BM39" s="249"/>
      <c r="BN39" s="250"/>
    </row>
    <row r="40" spans="2:66" ht="20.25" customHeight="1" x14ac:dyDescent="0.4">
      <c r="B40" s="60"/>
      <c r="C40" s="257"/>
      <c r="D40" s="259"/>
      <c r="E40" s="260"/>
      <c r="F40" s="261"/>
      <c r="G40" s="263"/>
      <c r="H40" s="264"/>
      <c r="I40" s="207"/>
      <c r="J40" s="208"/>
      <c r="K40" s="207"/>
      <c r="L40" s="208"/>
      <c r="M40" s="265"/>
      <c r="N40" s="266"/>
      <c r="O40" s="267"/>
      <c r="P40" s="268"/>
      <c r="Q40" s="268"/>
      <c r="R40" s="264"/>
      <c r="S40" s="269"/>
      <c r="T40" s="243"/>
      <c r="U40" s="270"/>
      <c r="V40" s="25" t="s">
        <v>18</v>
      </c>
      <c r="W40" s="31"/>
      <c r="X40" s="31"/>
      <c r="Y40" s="19"/>
      <c r="Z40" s="65"/>
      <c r="AA40" s="211"/>
      <c r="AB40" s="217"/>
      <c r="AC40" s="217"/>
      <c r="AD40" s="217"/>
      <c r="AE40" s="217"/>
      <c r="AF40" s="217"/>
      <c r="AG40" s="213"/>
      <c r="AH40" s="211"/>
      <c r="AI40" s="217"/>
      <c r="AJ40" s="217"/>
      <c r="AK40" s="217"/>
      <c r="AL40" s="217"/>
      <c r="AM40" s="217"/>
      <c r="AN40" s="213"/>
      <c r="AO40" s="211"/>
      <c r="AP40" s="217"/>
      <c r="AQ40" s="217"/>
      <c r="AR40" s="217"/>
      <c r="AS40" s="217"/>
      <c r="AT40" s="217"/>
      <c r="AU40" s="213"/>
      <c r="AV40" s="211"/>
      <c r="AW40" s="217"/>
      <c r="AX40" s="217"/>
      <c r="AY40" s="217"/>
      <c r="AZ40" s="217"/>
      <c r="BA40" s="217"/>
      <c r="BB40" s="213"/>
      <c r="BC40" s="211"/>
      <c r="BD40" s="217"/>
      <c r="BE40" s="218"/>
      <c r="BF40" s="275"/>
      <c r="BG40" s="276"/>
      <c r="BH40" s="251"/>
      <c r="BI40" s="252"/>
      <c r="BJ40" s="242"/>
      <c r="BK40" s="243"/>
      <c r="BL40" s="243"/>
      <c r="BM40" s="243"/>
      <c r="BN40" s="244"/>
    </row>
    <row r="41" spans="2:66" ht="20.25" customHeight="1" x14ac:dyDescent="0.4">
      <c r="B41" s="58">
        <f>B38+1</f>
        <v>8</v>
      </c>
      <c r="C41" s="258"/>
      <c r="D41" s="262"/>
      <c r="E41" s="260"/>
      <c r="F41" s="261"/>
      <c r="G41" s="263"/>
      <c r="H41" s="264"/>
      <c r="I41" s="207"/>
      <c r="J41" s="208"/>
      <c r="K41" s="207"/>
      <c r="L41" s="208"/>
      <c r="M41" s="277"/>
      <c r="N41" s="278"/>
      <c r="O41" s="267"/>
      <c r="P41" s="268"/>
      <c r="Q41" s="268"/>
      <c r="R41" s="264"/>
      <c r="S41" s="271"/>
      <c r="T41" s="246"/>
      <c r="U41" s="272"/>
      <c r="V41" s="27" t="s">
        <v>84</v>
      </c>
      <c r="W41" s="28"/>
      <c r="X41" s="28"/>
      <c r="Y41" s="23"/>
      <c r="Z41" s="63"/>
      <c r="AA41" s="180" t="str">
        <f>IF(AA40="","",VLOOKUP(AA40,シフト記号表!$C$5:$W$46,21,FALSE))</f>
        <v/>
      </c>
      <c r="AB41" s="181" t="str">
        <f>IF(AB40="","",VLOOKUP(AB40,シフト記号表!$C$5:$W$46,21,FALSE))</f>
        <v/>
      </c>
      <c r="AC41" s="181" t="str">
        <f>IF(AC40="","",VLOOKUP(AC40,シフト記号表!$C$5:$W$46,21,FALSE))</f>
        <v/>
      </c>
      <c r="AD41" s="181" t="str">
        <f>IF(AD40="","",VLOOKUP(AD40,シフト記号表!$C$5:$W$46,21,FALSE))</f>
        <v/>
      </c>
      <c r="AE41" s="181" t="str">
        <f>IF(AE40="","",VLOOKUP(AE40,シフト記号表!$C$5:$W$46,21,FALSE))</f>
        <v/>
      </c>
      <c r="AF41" s="181" t="str">
        <f>IF(AF40="","",VLOOKUP(AF40,シフト記号表!$C$5:$W$46,21,FALSE))</f>
        <v/>
      </c>
      <c r="AG41" s="182" t="str">
        <f>IF(AG40="","",VLOOKUP(AG40,シフト記号表!$C$5:$W$46,21,FALSE))</f>
        <v/>
      </c>
      <c r="AH41" s="180" t="str">
        <f>IF(AH40="","",VLOOKUP(AH40,シフト記号表!$C$5:$W$46,21,FALSE))</f>
        <v/>
      </c>
      <c r="AI41" s="181" t="str">
        <f>IF(AI40="","",VLOOKUP(AI40,シフト記号表!$C$5:$W$46,21,FALSE))</f>
        <v/>
      </c>
      <c r="AJ41" s="181" t="str">
        <f>IF(AJ40="","",VLOOKUP(AJ40,シフト記号表!$C$5:$W$46,21,FALSE))</f>
        <v/>
      </c>
      <c r="AK41" s="181" t="str">
        <f>IF(AK40="","",VLOOKUP(AK40,シフト記号表!$C$5:$W$46,21,FALSE))</f>
        <v/>
      </c>
      <c r="AL41" s="181" t="str">
        <f>IF(AL40="","",VLOOKUP(AL40,シフト記号表!$C$5:$W$46,21,FALSE))</f>
        <v/>
      </c>
      <c r="AM41" s="181" t="str">
        <f>IF(AM40="","",VLOOKUP(AM40,シフト記号表!$C$5:$W$46,21,FALSE))</f>
        <v/>
      </c>
      <c r="AN41" s="182" t="str">
        <f>IF(AN40="","",VLOOKUP(AN40,シフト記号表!$C$5:$W$46,21,FALSE))</f>
        <v/>
      </c>
      <c r="AO41" s="180" t="str">
        <f>IF(AO40="","",VLOOKUP(AO40,シフト記号表!$C$5:$W$46,21,FALSE))</f>
        <v/>
      </c>
      <c r="AP41" s="181" t="str">
        <f>IF(AP40="","",VLOOKUP(AP40,シフト記号表!$C$5:$W$46,21,FALSE))</f>
        <v/>
      </c>
      <c r="AQ41" s="181" t="str">
        <f>IF(AQ40="","",VLOOKUP(AQ40,シフト記号表!$C$5:$W$46,21,FALSE))</f>
        <v/>
      </c>
      <c r="AR41" s="181" t="str">
        <f>IF(AR40="","",VLOOKUP(AR40,シフト記号表!$C$5:$W$46,21,FALSE))</f>
        <v/>
      </c>
      <c r="AS41" s="181" t="str">
        <f>IF(AS40="","",VLOOKUP(AS40,シフト記号表!$C$5:$W$46,21,FALSE))</f>
        <v/>
      </c>
      <c r="AT41" s="181" t="str">
        <f>IF(AT40="","",VLOOKUP(AT40,シフト記号表!$C$5:$W$46,21,FALSE))</f>
        <v/>
      </c>
      <c r="AU41" s="182" t="str">
        <f>IF(AU40="","",VLOOKUP(AU40,シフト記号表!$C$5:$W$46,21,FALSE))</f>
        <v/>
      </c>
      <c r="AV41" s="180" t="str">
        <f>IF(AV40="","",VLOOKUP(AV40,シフト記号表!$C$5:$W$46,21,FALSE))</f>
        <v/>
      </c>
      <c r="AW41" s="181" t="str">
        <f>IF(AW40="","",VLOOKUP(AW40,シフト記号表!$C$5:$W$46,21,FALSE))</f>
        <v/>
      </c>
      <c r="AX41" s="181" t="str">
        <f>IF(AX40="","",VLOOKUP(AX40,シフト記号表!$C$5:$W$46,21,FALSE))</f>
        <v/>
      </c>
      <c r="AY41" s="181" t="str">
        <f>IF(AY40="","",VLOOKUP(AY40,シフト記号表!$C$5:$W$46,21,FALSE))</f>
        <v/>
      </c>
      <c r="AZ41" s="181" t="str">
        <f>IF(AZ40="","",VLOOKUP(AZ40,シフト記号表!$C$5:$W$46,21,FALSE))</f>
        <v/>
      </c>
      <c r="BA41" s="181" t="str">
        <f>IF(BA40="","",VLOOKUP(BA40,シフト記号表!$C$5:$W$46,21,FALSE))</f>
        <v/>
      </c>
      <c r="BB41" s="182" t="str">
        <f>IF(BB40="","",VLOOKUP(BB40,シフト記号表!$C$5:$W$46,21,FALSE))</f>
        <v/>
      </c>
      <c r="BC41" s="180" t="str">
        <f>IF(BC40="","",VLOOKUP(BC40,シフト記号表!$C$5:$W$46,21,FALSE))</f>
        <v/>
      </c>
      <c r="BD41" s="181" t="str">
        <f>IF(BD40="","",VLOOKUP(BD40,シフト記号表!$C$5:$W$46,21,FALSE))</f>
        <v/>
      </c>
      <c r="BE41" s="181" t="str">
        <f>IF(BE40="","",VLOOKUP(BE40,シフト記号表!$C$5:$W$46,21,FALSE))</f>
        <v/>
      </c>
      <c r="BF41" s="279">
        <f>IF($BI$3="計画",SUM(AA41:BB41),IF($BI$3="実績",SUM(AA41:BE41),""))</f>
        <v>0</v>
      </c>
      <c r="BG41" s="280"/>
      <c r="BH41" s="253">
        <f>IF($BI$3="計画",BF41/4,IF($BI$3="実績",(BF41/($BI$7/7)),""))</f>
        <v>0</v>
      </c>
      <c r="BI41" s="254"/>
      <c r="BJ41" s="245"/>
      <c r="BK41" s="246"/>
      <c r="BL41" s="246"/>
      <c r="BM41" s="246"/>
      <c r="BN41" s="247"/>
    </row>
    <row r="42" spans="2:66" ht="20.25" customHeight="1" x14ac:dyDescent="0.4">
      <c r="B42" s="59"/>
      <c r="C42" s="258"/>
      <c r="D42" s="262"/>
      <c r="E42" s="260"/>
      <c r="F42" s="261"/>
      <c r="G42" s="281"/>
      <c r="H42" s="282"/>
      <c r="I42" s="283">
        <f>G41</f>
        <v>0</v>
      </c>
      <c r="J42" s="282"/>
      <c r="K42" s="283">
        <f>M41</f>
        <v>0</v>
      </c>
      <c r="L42" s="282"/>
      <c r="M42" s="284"/>
      <c r="N42" s="285"/>
      <c r="O42" s="286"/>
      <c r="P42" s="287"/>
      <c r="Q42" s="287"/>
      <c r="R42" s="288"/>
      <c r="S42" s="273"/>
      <c r="T42" s="249"/>
      <c r="U42" s="274"/>
      <c r="V42" s="29" t="s">
        <v>126</v>
      </c>
      <c r="W42" s="33"/>
      <c r="X42" s="33"/>
      <c r="Y42" s="21"/>
      <c r="Z42" s="64"/>
      <c r="AA42" s="184" t="str">
        <f>IF(AA40="","",VLOOKUP(AA40,シフト記号表!$C$5:$Y$46,23,FALSE))</f>
        <v/>
      </c>
      <c r="AB42" s="185" t="str">
        <f>IF(AB40="","",VLOOKUP(AB40,シフト記号表!$C$5:$Y$46,23,FALSE))</f>
        <v/>
      </c>
      <c r="AC42" s="185" t="str">
        <f>IF(AC40="","",VLOOKUP(AC40,シフト記号表!$C$5:$Y$46,23,FALSE))</f>
        <v/>
      </c>
      <c r="AD42" s="185" t="str">
        <f>IF(AD40="","",VLOOKUP(AD40,シフト記号表!$C$5:$Y$46,23,FALSE))</f>
        <v/>
      </c>
      <c r="AE42" s="185" t="str">
        <f>IF(AE40="","",VLOOKUP(AE40,シフト記号表!$C$5:$Y$46,23,FALSE))</f>
        <v/>
      </c>
      <c r="AF42" s="185" t="str">
        <f>IF(AF40="","",VLOOKUP(AF40,シフト記号表!$C$5:$Y$46,23,FALSE))</f>
        <v/>
      </c>
      <c r="AG42" s="186" t="str">
        <f>IF(AG40="","",VLOOKUP(AG40,シフト記号表!$C$5:$Y$46,23,FALSE))</f>
        <v/>
      </c>
      <c r="AH42" s="184" t="str">
        <f>IF(AH40="","",VLOOKUP(AH40,シフト記号表!$C$5:$Y$46,23,FALSE))</f>
        <v/>
      </c>
      <c r="AI42" s="185" t="str">
        <f>IF(AI40="","",VLOOKUP(AI40,シフト記号表!$C$5:$Y$46,23,FALSE))</f>
        <v/>
      </c>
      <c r="AJ42" s="185" t="str">
        <f>IF(AJ40="","",VLOOKUP(AJ40,シフト記号表!$C$5:$Y$46,23,FALSE))</f>
        <v/>
      </c>
      <c r="AK42" s="185" t="str">
        <f>IF(AK40="","",VLOOKUP(AK40,シフト記号表!$C$5:$Y$46,23,FALSE))</f>
        <v/>
      </c>
      <c r="AL42" s="185" t="str">
        <f>IF(AL40="","",VLOOKUP(AL40,シフト記号表!$C$5:$Y$46,23,FALSE))</f>
        <v/>
      </c>
      <c r="AM42" s="185" t="str">
        <f>IF(AM40="","",VLOOKUP(AM40,シフト記号表!$C$5:$Y$46,23,FALSE))</f>
        <v/>
      </c>
      <c r="AN42" s="186" t="str">
        <f>IF(AN40="","",VLOOKUP(AN40,シフト記号表!$C$5:$Y$46,23,FALSE))</f>
        <v/>
      </c>
      <c r="AO42" s="184" t="str">
        <f>IF(AO40="","",VLOOKUP(AO40,シフト記号表!$C$5:$Y$46,23,FALSE))</f>
        <v/>
      </c>
      <c r="AP42" s="185" t="str">
        <f>IF(AP40="","",VLOOKUP(AP40,シフト記号表!$C$5:$Y$46,23,FALSE))</f>
        <v/>
      </c>
      <c r="AQ42" s="185" t="str">
        <f>IF(AQ40="","",VLOOKUP(AQ40,シフト記号表!$C$5:$Y$46,23,FALSE))</f>
        <v/>
      </c>
      <c r="AR42" s="185" t="str">
        <f>IF(AR40="","",VLOOKUP(AR40,シフト記号表!$C$5:$Y$46,23,FALSE))</f>
        <v/>
      </c>
      <c r="AS42" s="185" t="str">
        <f>IF(AS40="","",VLOOKUP(AS40,シフト記号表!$C$5:$Y$46,23,FALSE))</f>
        <v/>
      </c>
      <c r="AT42" s="185" t="str">
        <f>IF(AT40="","",VLOOKUP(AT40,シフト記号表!$C$5:$Y$46,23,FALSE))</f>
        <v/>
      </c>
      <c r="AU42" s="186" t="str">
        <f>IF(AU40="","",VLOOKUP(AU40,シフト記号表!$C$5:$Y$46,23,FALSE))</f>
        <v/>
      </c>
      <c r="AV42" s="184" t="str">
        <f>IF(AV40="","",VLOOKUP(AV40,シフト記号表!$C$5:$Y$46,23,FALSE))</f>
        <v/>
      </c>
      <c r="AW42" s="185" t="str">
        <f>IF(AW40="","",VLOOKUP(AW40,シフト記号表!$C$5:$Y$46,23,FALSE))</f>
        <v/>
      </c>
      <c r="AX42" s="185" t="str">
        <f>IF(AX40="","",VLOOKUP(AX40,シフト記号表!$C$5:$Y$46,23,FALSE))</f>
        <v/>
      </c>
      <c r="AY42" s="185" t="str">
        <f>IF(AY40="","",VLOOKUP(AY40,シフト記号表!$C$5:$Y$46,23,FALSE))</f>
        <v/>
      </c>
      <c r="AZ42" s="185" t="str">
        <f>IF(AZ40="","",VLOOKUP(AZ40,シフト記号表!$C$5:$Y$46,23,FALSE))</f>
        <v/>
      </c>
      <c r="BA42" s="185" t="str">
        <f>IF(BA40="","",VLOOKUP(BA40,シフト記号表!$C$5:$Y$46,23,FALSE))</f>
        <v/>
      </c>
      <c r="BB42" s="186" t="str">
        <f>IF(BB40="","",VLOOKUP(BB40,シフト記号表!$C$5:$Y$46,23,FALSE))</f>
        <v/>
      </c>
      <c r="BC42" s="184" t="str">
        <f>IF(BC40="","",VLOOKUP(BC40,シフト記号表!$C$5:$Y$46,23,FALSE))</f>
        <v/>
      </c>
      <c r="BD42" s="185" t="str">
        <f>IF(BD40="","",VLOOKUP(BD40,シフト記号表!$C$5:$Y$46,23,FALSE))</f>
        <v/>
      </c>
      <c r="BE42" s="185" t="str">
        <f>IF(BE40="","",VLOOKUP(BE40,シフト記号表!$C$5:$Y$46,23,FALSE))</f>
        <v/>
      </c>
      <c r="BF42" s="289">
        <f>IF($BI$3="計画",SUM(AA42:BB42),IF($BI$3="実績",SUM(AA42:BE42),""))</f>
        <v>0</v>
      </c>
      <c r="BG42" s="290"/>
      <c r="BH42" s="255">
        <f>IF($BI$3="計画",BF42/4,IF($BI$3="実績",(BF42/($BI$7/7)),""))</f>
        <v>0</v>
      </c>
      <c r="BI42" s="256"/>
      <c r="BJ42" s="248"/>
      <c r="BK42" s="249"/>
      <c r="BL42" s="249"/>
      <c r="BM42" s="249"/>
      <c r="BN42" s="250"/>
    </row>
    <row r="43" spans="2:66" ht="20.25" customHeight="1" x14ac:dyDescent="0.4">
      <c r="B43" s="60"/>
      <c r="C43" s="257"/>
      <c r="D43" s="259"/>
      <c r="E43" s="260"/>
      <c r="F43" s="261"/>
      <c r="G43" s="263"/>
      <c r="H43" s="264"/>
      <c r="I43" s="207"/>
      <c r="J43" s="208"/>
      <c r="K43" s="207"/>
      <c r="L43" s="208"/>
      <c r="M43" s="265"/>
      <c r="N43" s="266"/>
      <c r="O43" s="267"/>
      <c r="P43" s="268"/>
      <c r="Q43" s="268"/>
      <c r="R43" s="264"/>
      <c r="S43" s="269"/>
      <c r="T43" s="243"/>
      <c r="U43" s="270"/>
      <c r="V43" s="25" t="s">
        <v>18</v>
      </c>
      <c r="W43" s="31"/>
      <c r="X43" s="31"/>
      <c r="Y43" s="19"/>
      <c r="Z43" s="65"/>
      <c r="AA43" s="211"/>
      <c r="AB43" s="217"/>
      <c r="AC43" s="217"/>
      <c r="AD43" s="217"/>
      <c r="AE43" s="217"/>
      <c r="AF43" s="217"/>
      <c r="AG43" s="213"/>
      <c r="AH43" s="211"/>
      <c r="AI43" s="217"/>
      <c r="AJ43" s="217"/>
      <c r="AK43" s="217"/>
      <c r="AL43" s="217"/>
      <c r="AM43" s="217"/>
      <c r="AN43" s="213"/>
      <c r="AO43" s="211"/>
      <c r="AP43" s="217"/>
      <c r="AQ43" s="217"/>
      <c r="AR43" s="217"/>
      <c r="AS43" s="217"/>
      <c r="AT43" s="217"/>
      <c r="AU43" s="213"/>
      <c r="AV43" s="211"/>
      <c r="AW43" s="217"/>
      <c r="AX43" s="217"/>
      <c r="AY43" s="217"/>
      <c r="AZ43" s="217"/>
      <c r="BA43" s="217"/>
      <c r="BB43" s="213"/>
      <c r="BC43" s="211"/>
      <c r="BD43" s="217"/>
      <c r="BE43" s="218"/>
      <c r="BF43" s="275"/>
      <c r="BG43" s="276"/>
      <c r="BH43" s="251"/>
      <c r="BI43" s="252"/>
      <c r="BJ43" s="242"/>
      <c r="BK43" s="243"/>
      <c r="BL43" s="243"/>
      <c r="BM43" s="243"/>
      <c r="BN43" s="244"/>
    </row>
    <row r="44" spans="2:66" ht="20.25" customHeight="1" x14ac:dyDescent="0.4">
      <c r="B44" s="58">
        <f>B41+1</f>
        <v>9</v>
      </c>
      <c r="C44" s="258"/>
      <c r="D44" s="262"/>
      <c r="E44" s="260"/>
      <c r="F44" s="261"/>
      <c r="G44" s="263"/>
      <c r="H44" s="264"/>
      <c r="I44" s="207"/>
      <c r="J44" s="208"/>
      <c r="K44" s="207"/>
      <c r="L44" s="208"/>
      <c r="M44" s="277"/>
      <c r="N44" s="278"/>
      <c r="O44" s="267"/>
      <c r="P44" s="268"/>
      <c r="Q44" s="268"/>
      <c r="R44" s="264"/>
      <c r="S44" s="271"/>
      <c r="T44" s="246"/>
      <c r="U44" s="272"/>
      <c r="V44" s="27" t="s">
        <v>84</v>
      </c>
      <c r="W44" s="28"/>
      <c r="X44" s="28"/>
      <c r="Y44" s="23"/>
      <c r="Z44" s="63"/>
      <c r="AA44" s="180" t="str">
        <f>IF(AA43="","",VLOOKUP(AA43,シフト記号表!$C$5:$W$46,21,FALSE))</f>
        <v/>
      </c>
      <c r="AB44" s="181" t="str">
        <f>IF(AB43="","",VLOOKUP(AB43,シフト記号表!$C$5:$W$46,21,FALSE))</f>
        <v/>
      </c>
      <c r="AC44" s="181" t="str">
        <f>IF(AC43="","",VLOOKUP(AC43,シフト記号表!$C$5:$W$46,21,FALSE))</f>
        <v/>
      </c>
      <c r="AD44" s="181" t="str">
        <f>IF(AD43="","",VLOOKUP(AD43,シフト記号表!$C$5:$W$46,21,FALSE))</f>
        <v/>
      </c>
      <c r="AE44" s="181" t="str">
        <f>IF(AE43="","",VLOOKUP(AE43,シフト記号表!$C$5:$W$46,21,FALSE))</f>
        <v/>
      </c>
      <c r="AF44" s="181" t="str">
        <f>IF(AF43="","",VLOOKUP(AF43,シフト記号表!$C$5:$W$46,21,FALSE))</f>
        <v/>
      </c>
      <c r="AG44" s="182" t="str">
        <f>IF(AG43="","",VLOOKUP(AG43,シフト記号表!$C$5:$W$46,21,FALSE))</f>
        <v/>
      </c>
      <c r="AH44" s="180" t="str">
        <f>IF(AH43="","",VLOOKUP(AH43,シフト記号表!$C$5:$W$46,21,FALSE))</f>
        <v/>
      </c>
      <c r="AI44" s="181" t="str">
        <f>IF(AI43="","",VLOOKUP(AI43,シフト記号表!$C$5:$W$46,21,FALSE))</f>
        <v/>
      </c>
      <c r="AJ44" s="181" t="str">
        <f>IF(AJ43="","",VLOOKUP(AJ43,シフト記号表!$C$5:$W$46,21,FALSE))</f>
        <v/>
      </c>
      <c r="AK44" s="181" t="str">
        <f>IF(AK43="","",VLOOKUP(AK43,シフト記号表!$C$5:$W$46,21,FALSE))</f>
        <v/>
      </c>
      <c r="AL44" s="181" t="str">
        <f>IF(AL43="","",VLOOKUP(AL43,シフト記号表!$C$5:$W$46,21,FALSE))</f>
        <v/>
      </c>
      <c r="AM44" s="181" t="str">
        <f>IF(AM43="","",VLOOKUP(AM43,シフト記号表!$C$5:$W$46,21,FALSE))</f>
        <v/>
      </c>
      <c r="AN44" s="182" t="str">
        <f>IF(AN43="","",VLOOKUP(AN43,シフト記号表!$C$5:$W$46,21,FALSE))</f>
        <v/>
      </c>
      <c r="AO44" s="180" t="str">
        <f>IF(AO43="","",VLOOKUP(AO43,シフト記号表!$C$5:$W$46,21,FALSE))</f>
        <v/>
      </c>
      <c r="AP44" s="181" t="str">
        <f>IF(AP43="","",VLOOKUP(AP43,シフト記号表!$C$5:$W$46,21,FALSE))</f>
        <v/>
      </c>
      <c r="AQ44" s="181" t="str">
        <f>IF(AQ43="","",VLOOKUP(AQ43,シフト記号表!$C$5:$W$46,21,FALSE))</f>
        <v/>
      </c>
      <c r="AR44" s="181" t="str">
        <f>IF(AR43="","",VLOOKUP(AR43,シフト記号表!$C$5:$W$46,21,FALSE))</f>
        <v/>
      </c>
      <c r="AS44" s="181" t="str">
        <f>IF(AS43="","",VLOOKUP(AS43,シフト記号表!$C$5:$W$46,21,FALSE))</f>
        <v/>
      </c>
      <c r="AT44" s="181" t="str">
        <f>IF(AT43="","",VLOOKUP(AT43,シフト記号表!$C$5:$W$46,21,FALSE))</f>
        <v/>
      </c>
      <c r="AU44" s="182" t="str">
        <f>IF(AU43="","",VLOOKUP(AU43,シフト記号表!$C$5:$W$46,21,FALSE))</f>
        <v/>
      </c>
      <c r="AV44" s="180" t="str">
        <f>IF(AV43="","",VLOOKUP(AV43,シフト記号表!$C$5:$W$46,21,FALSE))</f>
        <v/>
      </c>
      <c r="AW44" s="181" t="str">
        <f>IF(AW43="","",VLOOKUP(AW43,シフト記号表!$C$5:$W$46,21,FALSE))</f>
        <v/>
      </c>
      <c r="AX44" s="181" t="str">
        <f>IF(AX43="","",VLOOKUP(AX43,シフト記号表!$C$5:$W$46,21,FALSE))</f>
        <v/>
      </c>
      <c r="AY44" s="181" t="str">
        <f>IF(AY43="","",VLOOKUP(AY43,シフト記号表!$C$5:$W$46,21,FALSE))</f>
        <v/>
      </c>
      <c r="AZ44" s="181" t="str">
        <f>IF(AZ43="","",VLOOKUP(AZ43,シフト記号表!$C$5:$W$46,21,FALSE))</f>
        <v/>
      </c>
      <c r="BA44" s="181" t="str">
        <f>IF(BA43="","",VLOOKUP(BA43,シフト記号表!$C$5:$W$46,21,FALSE))</f>
        <v/>
      </c>
      <c r="BB44" s="182" t="str">
        <f>IF(BB43="","",VLOOKUP(BB43,シフト記号表!$C$5:$W$46,21,FALSE))</f>
        <v/>
      </c>
      <c r="BC44" s="180" t="str">
        <f>IF(BC43="","",VLOOKUP(BC43,シフト記号表!$C$5:$W$46,21,FALSE))</f>
        <v/>
      </c>
      <c r="BD44" s="181" t="str">
        <f>IF(BD43="","",VLOOKUP(BD43,シフト記号表!$C$5:$W$46,21,FALSE))</f>
        <v/>
      </c>
      <c r="BE44" s="181" t="str">
        <f>IF(BE43="","",VLOOKUP(BE43,シフト記号表!$C$5:$W$46,21,FALSE))</f>
        <v/>
      </c>
      <c r="BF44" s="279">
        <f>IF($BI$3="計画",SUM(AA44:BB44),IF($BI$3="実績",SUM(AA44:BE44),""))</f>
        <v>0</v>
      </c>
      <c r="BG44" s="280"/>
      <c r="BH44" s="253">
        <f>IF($BI$3="計画",BF44/4,IF($BI$3="実績",(BF44/($BI$7/7)),""))</f>
        <v>0</v>
      </c>
      <c r="BI44" s="254"/>
      <c r="BJ44" s="245"/>
      <c r="BK44" s="246"/>
      <c r="BL44" s="246"/>
      <c r="BM44" s="246"/>
      <c r="BN44" s="247"/>
    </row>
    <row r="45" spans="2:66" ht="20.25" customHeight="1" x14ac:dyDescent="0.4">
      <c r="B45" s="59"/>
      <c r="C45" s="258"/>
      <c r="D45" s="262"/>
      <c r="E45" s="260"/>
      <c r="F45" s="261"/>
      <c r="G45" s="281"/>
      <c r="H45" s="282"/>
      <c r="I45" s="283">
        <f>G44</f>
        <v>0</v>
      </c>
      <c r="J45" s="282"/>
      <c r="K45" s="283">
        <f>M44</f>
        <v>0</v>
      </c>
      <c r="L45" s="282"/>
      <c r="M45" s="284"/>
      <c r="N45" s="285"/>
      <c r="O45" s="286"/>
      <c r="P45" s="287"/>
      <c r="Q45" s="287"/>
      <c r="R45" s="288"/>
      <c r="S45" s="273"/>
      <c r="T45" s="249"/>
      <c r="U45" s="274"/>
      <c r="V45" s="29" t="s">
        <v>126</v>
      </c>
      <c r="W45" s="30"/>
      <c r="X45" s="30"/>
      <c r="Y45" s="22"/>
      <c r="Z45" s="67"/>
      <c r="AA45" s="184" t="str">
        <f>IF(AA43="","",VLOOKUP(AA43,シフト記号表!$C$5:$Y$46,23,FALSE))</f>
        <v/>
      </c>
      <c r="AB45" s="185" t="str">
        <f>IF(AB43="","",VLOOKUP(AB43,シフト記号表!$C$5:$Y$46,23,FALSE))</f>
        <v/>
      </c>
      <c r="AC45" s="185" t="str">
        <f>IF(AC43="","",VLOOKUP(AC43,シフト記号表!$C$5:$Y$46,23,FALSE))</f>
        <v/>
      </c>
      <c r="AD45" s="185" t="str">
        <f>IF(AD43="","",VLOOKUP(AD43,シフト記号表!$C$5:$Y$46,23,FALSE))</f>
        <v/>
      </c>
      <c r="AE45" s="185" t="str">
        <f>IF(AE43="","",VLOOKUP(AE43,シフト記号表!$C$5:$Y$46,23,FALSE))</f>
        <v/>
      </c>
      <c r="AF45" s="185" t="str">
        <f>IF(AF43="","",VLOOKUP(AF43,シフト記号表!$C$5:$Y$46,23,FALSE))</f>
        <v/>
      </c>
      <c r="AG45" s="186" t="str">
        <f>IF(AG43="","",VLOOKUP(AG43,シフト記号表!$C$5:$Y$46,23,FALSE))</f>
        <v/>
      </c>
      <c r="AH45" s="184" t="str">
        <f>IF(AH43="","",VLOOKUP(AH43,シフト記号表!$C$5:$Y$46,23,FALSE))</f>
        <v/>
      </c>
      <c r="AI45" s="185" t="str">
        <f>IF(AI43="","",VLOOKUP(AI43,シフト記号表!$C$5:$Y$46,23,FALSE))</f>
        <v/>
      </c>
      <c r="AJ45" s="185" t="str">
        <f>IF(AJ43="","",VLOOKUP(AJ43,シフト記号表!$C$5:$Y$46,23,FALSE))</f>
        <v/>
      </c>
      <c r="AK45" s="185" t="str">
        <f>IF(AK43="","",VLOOKUP(AK43,シフト記号表!$C$5:$Y$46,23,FALSE))</f>
        <v/>
      </c>
      <c r="AL45" s="185" t="str">
        <f>IF(AL43="","",VLOOKUP(AL43,シフト記号表!$C$5:$Y$46,23,FALSE))</f>
        <v/>
      </c>
      <c r="AM45" s="185" t="str">
        <f>IF(AM43="","",VLOOKUP(AM43,シフト記号表!$C$5:$Y$46,23,FALSE))</f>
        <v/>
      </c>
      <c r="AN45" s="186" t="str">
        <f>IF(AN43="","",VLOOKUP(AN43,シフト記号表!$C$5:$Y$46,23,FALSE))</f>
        <v/>
      </c>
      <c r="AO45" s="184" t="str">
        <f>IF(AO43="","",VLOOKUP(AO43,シフト記号表!$C$5:$Y$46,23,FALSE))</f>
        <v/>
      </c>
      <c r="AP45" s="185" t="str">
        <f>IF(AP43="","",VLOOKUP(AP43,シフト記号表!$C$5:$Y$46,23,FALSE))</f>
        <v/>
      </c>
      <c r="AQ45" s="185" t="str">
        <f>IF(AQ43="","",VLOOKUP(AQ43,シフト記号表!$C$5:$Y$46,23,FALSE))</f>
        <v/>
      </c>
      <c r="AR45" s="185" t="str">
        <f>IF(AR43="","",VLOOKUP(AR43,シフト記号表!$C$5:$Y$46,23,FALSE))</f>
        <v/>
      </c>
      <c r="AS45" s="185" t="str">
        <f>IF(AS43="","",VLOOKUP(AS43,シフト記号表!$C$5:$Y$46,23,FALSE))</f>
        <v/>
      </c>
      <c r="AT45" s="185" t="str">
        <f>IF(AT43="","",VLOOKUP(AT43,シフト記号表!$C$5:$Y$46,23,FALSE))</f>
        <v/>
      </c>
      <c r="AU45" s="186" t="str">
        <f>IF(AU43="","",VLOOKUP(AU43,シフト記号表!$C$5:$Y$46,23,FALSE))</f>
        <v/>
      </c>
      <c r="AV45" s="184" t="str">
        <f>IF(AV43="","",VLOOKUP(AV43,シフト記号表!$C$5:$Y$46,23,FALSE))</f>
        <v/>
      </c>
      <c r="AW45" s="185" t="str">
        <f>IF(AW43="","",VLOOKUP(AW43,シフト記号表!$C$5:$Y$46,23,FALSE))</f>
        <v/>
      </c>
      <c r="AX45" s="185" t="str">
        <f>IF(AX43="","",VLOOKUP(AX43,シフト記号表!$C$5:$Y$46,23,FALSE))</f>
        <v/>
      </c>
      <c r="AY45" s="185" t="str">
        <f>IF(AY43="","",VLOOKUP(AY43,シフト記号表!$C$5:$Y$46,23,FALSE))</f>
        <v/>
      </c>
      <c r="AZ45" s="185" t="str">
        <f>IF(AZ43="","",VLOOKUP(AZ43,シフト記号表!$C$5:$Y$46,23,FALSE))</f>
        <v/>
      </c>
      <c r="BA45" s="185" t="str">
        <f>IF(BA43="","",VLOOKUP(BA43,シフト記号表!$C$5:$Y$46,23,FALSE))</f>
        <v/>
      </c>
      <c r="BB45" s="186" t="str">
        <f>IF(BB43="","",VLOOKUP(BB43,シフト記号表!$C$5:$Y$46,23,FALSE))</f>
        <v/>
      </c>
      <c r="BC45" s="184" t="str">
        <f>IF(BC43="","",VLOOKUP(BC43,シフト記号表!$C$5:$Y$46,23,FALSE))</f>
        <v/>
      </c>
      <c r="BD45" s="185" t="str">
        <f>IF(BD43="","",VLOOKUP(BD43,シフト記号表!$C$5:$Y$46,23,FALSE))</f>
        <v/>
      </c>
      <c r="BE45" s="185" t="str">
        <f>IF(BE43="","",VLOOKUP(BE43,シフト記号表!$C$5:$Y$46,23,FALSE))</f>
        <v/>
      </c>
      <c r="BF45" s="289">
        <f>IF($BI$3="計画",SUM(AA45:BB45),IF($BI$3="実績",SUM(AA45:BE45),""))</f>
        <v>0</v>
      </c>
      <c r="BG45" s="290"/>
      <c r="BH45" s="255">
        <f>IF($BI$3="計画",BF45/4,IF($BI$3="実績",(BF45/($BI$7/7)),""))</f>
        <v>0</v>
      </c>
      <c r="BI45" s="256"/>
      <c r="BJ45" s="248"/>
      <c r="BK45" s="249"/>
      <c r="BL45" s="249"/>
      <c r="BM45" s="249"/>
      <c r="BN45" s="250"/>
    </row>
    <row r="46" spans="2:66" ht="20.25" customHeight="1" x14ac:dyDescent="0.4">
      <c r="B46" s="60"/>
      <c r="C46" s="257"/>
      <c r="D46" s="259"/>
      <c r="E46" s="260"/>
      <c r="F46" s="261"/>
      <c r="G46" s="263"/>
      <c r="H46" s="264"/>
      <c r="I46" s="207"/>
      <c r="J46" s="208"/>
      <c r="K46" s="207"/>
      <c r="L46" s="208"/>
      <c r="M46" s="265"/>
      <c r="N46" s="266"/>
      <c r="O46" s="267"/>
      <c r="P46" s="268"/>
      <c r="Q46" s="268"/>
      <c r="R46" s="264"/>
      <c r="S46" s="269"/>
      <c r="T46" s="243"/>
      <c r="U46" s="270"/>
      <c r="V46" s="25" t="s">
        <v>18</v>
      </c>
      <c r="W46" s="32"/>
      <c r="X46" s="32"/>
      <c r="Y46" s="20"/>
      <c r="Z46" s="68"/>
      <c r="AA46" s="211"/>
      <c r="AB46" s="217"/>
      <c r="AC46" s="217"/>
      <c r="AD46" s="217"/>
      <c r="AE46" s="217"/>
      <c r="AF46" s="217"/>
      <c r="AG46" s="213"/>
      <c r="AH46" s="211"/>
      <c r="AI46" s="217"/>
      <c r="AJ46" s="217"/>
      <c r="AK46" s="217"/>
      <c r="AL46" s="217"/>
      <c r="AM46" s="217"/>
      <c r="AN46" s="213"/>
      <c r="AO46" s="211"/>
      <c r="AP46" s="217"/>
      <c r="AQ46" s="217"/>
      <c r="AR46" s="217"/>
      <c r="AS46" s="217"/>
      <c r="AT46" s="217"/>
      <c r="AU46" s="213"/>
      <c r="AV46" s="211"/>
      <c r="AW46" s="217"/>
      <c r="AX46" s="217"/>
      <c r="AY46" s="217"/>
      <c r="AZ46" s="217"/>
      <c r="BA46" s="217"/>
      <c r="BB46" s="213"/>
      <c r="BC46" s="211"/>
      <c r="BD46" s="217"/>
      <c r="BE46" s="218"/>
      <c r="BF46" s="275"/>
      <c r="BG46" s="276"/>
      <c r="BH46" s="251"/>
      <c r="BI46" s="252"/>
      <c r="BJ46" s="242"/>
      <c r="BK46" s="243"/>
      <c r="BL46" s="243"/>
      <c r="BM46" s="243"/>
      <c r="BN46" s="244"/>
    </row>
    <row r="47" spans="2:66" ht="20.25" customHeight="1" x14ac:dyDescent="0.4">
      <c r="B47" s="58">
        <f>B44+1</f>
        <v>10</v>
      </c>
      <c r="C47" s="258"/>
      <c r="D47" s="262"/>
      <c r="E47" s="260"/>
      <c r="F47" s="261"/>
      <c r="G47" s="263"/>
      <c r="H47" s="264"/>
      <c r="I47" s="207"/>
      <c r="J47" s="208"/>
      <c r="K47" s="207"/>
      <c r="L47" s="208"/>
      <c r="M47" s="277"/>
      <c r="N47" s="278"/>
      <c r="O47" s="267"/>
      <c r="P47" s="268"/>
      <c r="Q47" s="268"/>
      <c r="R47" s="264"/>
      <c r="S47" s="271"/>
      <c r="T47" s="246"/>
      <c r="U47" s="272"/>
      <c r="V47" s="27" t="s">
        <v>84</v>
      </c>
      <c r="W47" s="28"/>
      <c r="X47" s="28"/>
      <c r="Y47" s="23"/>
      <c r="Z47" s="63"/>
      <c r="AA47" s="180" t="str">
        <f>IF(AA46="","",VLOOKUP(AA46,シフト記号表!$C$5:$W$46,21,FALSE))</f>
        <v/>
      </c>
      <c r="AB47" s="181" t="str">
        <f>IF(AB46="","",VLOOKUP(AB46,シフト記号表!$C$5:$W$46,21,FALSE))</f>
        <v/>
      </c>
      <c r="AC47" s="181" t="str">
        <f>IF(AC46="","",VLOOKUP(AC46,シフト記号表!$C$5:$W$46,21,FALSE))</f>
        <v/>
      </c>
      <c r="AD47" s="181" t="str">
        <f>IF(AD46="","",VLOOKUP(AD46,シフト記号表!$C$5:$W$46,21,FALSE))</f>
        <v/>
      </c>
      <c r="AE47" s="181" t="str">
        <f>IF(AE46="","",VLOOKUP(AE46,シフト記号表!$C$5:$W$46,21,FALSE))</f>
        <v/>
      </c>
      <c r="AF47" s="181" t="str">
        <f>IF(AF46="","",VLOOKUP(AF46,シフト記号表!$C$5:$W$46,21,FALSE))</f>
        <v/>
      </c>
      <c r="AG47" s="182" t="str">
        <f>IF(AG46="","",VLOOKUP(AG46,シフト記号表!$C$5:$W$46,21,FALSE))</f>
        <v/>
      </c>
      <c r="AH47" s="180" t="str">
        <f>IF(AH46="","",VLOOKUP(AH46,シフト記号表!$C$5:$W$46,21,FALSE))</f>
        <v/>
      </c>
      <c r="AI47" s="181" t="str">
        <f>IF(AI46="","",VLOOKUP(AI46,シフト記号表!$C$5:$W$46,21,FALSE))</f>
        <v/>
      </c>
      <c r="AJ47" s="181" t="str">
        <f>IF(AJ46="","",VLOOKUP(AJ46,シフト記号表!$C$5:$W$46,21,FALSE))</f>
        <v/>
      </c>
      <c r="AK47" s="181" t="str">
        <f>IF(AK46="","",VLOOKUP(AK46,シフト記号表!$C$5:$W$46,21,FALSE))</f>
        <v/>
      </c>
      <c r="AL47" s="181" t="str">
        <f>IF(AL46="","",VLOOKUP(AL46,シフト記号表!$C$5:$W$46,21,FALSE))</f>
        <v/>
      </c>
      <c r="AM47" s="181" t="str">
        <f>IF(AM46="","",VLOOKUP(AM46,シフト記号表!$C$5:$W$46,21,FALSE))</f>
        <v/>
      </c>
      <c r="AN47" s="182" t="str">
        <f>IF(AN46="","",VLOOKUP(AN46,シフト記号表!$C$5:$W$46,21,FALSE))</f>
        <v/>
      </c>
      <c r="AO47" s="180" t="str">
        <f>IF(AO46="","",VLOOKUP(AO46,シフト記号表!$C$5:$W$46,21,FALSE))</f>
        <v/>
      </c>
      <c r="AP47" s="181" t="str">
        <f>IF(AP46="","",VLOOKUP(AP46,シフト記号表!$C$5:$W$46,21,FALSE))</f>
        <v/>
      </c>
      <c r="AQ47" s="181" t="str">
        <f>IF(AQ46="","",VLOOKUP(AQ46,シフト記号表!$C$5:$W$46,21,FALSE))</f>
        <v/>
      </c>
      <c r="AR47" s="181" t="str">
        <f>IF(AR46="","",VLOOKUP(AR46,シフト記号表!$C$5:$W$46,21,FALSE))</f>
        <v/>
      </c>
      <c r="AS47" s="181" t="str">
        <f>IF(AS46="","",VLOOKUP(AS46,シフト記号表!$C$5:$W$46,21,FALSE))</f>
        <v/>
      </c>
      <c r="AT47" s="181" t="str">
        <f>IF(AT46="","",VLOOKUP(AT46,シフト記号表!$C$5:$W$46,21,FALSE))</f>
        <v/>
      </c>
      <c r="AU47" s="182" t="str">
        <f>IF(AU46="","",VLOOKUP(AU46,シフト記号表!$C$5:$W$46,21,FALSE))</f>
        <v/>
      </c>
      <c r="AV47" s="180" t="str">
        <f>IF(AV46="","",VLOOKUP(AV46,シフト記号表!$C$5:$W$46,21,FALSE))</f>
        <v/>
      </c>
      <c r="AW47" s="181" t="str">
        <f>IF(AW46="","",VLOOKUP(AW46,シフト記号表!$C$5:$W$46,21,FALSE))</f>
        <v/>
      </c>
      <c r="AX47" s="181" t="str">
        <f>IF(AX46="","",VLOOKUP(AX46,シフト記号表!$C$5:$W$46,21,FALSE))</f>
        <v/>
      </c>
      <c r="AY47" s="181" t="str">
        <f>IF(AY46="","",VLOOKUP(AY46,シフト記号表!$C$5:$W$46,21,FALSE))</f>
        <v/>
      </c>
      <c r="AZ47" s="181" t="str">
        <f>IF(AZ46="","",VLOOKUP(AZ46,シフト記号表!$C$5:$W$46,21,FALSE))</f>
        <v/>
      </c>
      <c r="BA47" s="181" t="str">
        <f>IF(BA46="","",VLOOKUP(BA46,シフト記号表!$C$5:$W$46,21,FALSE))</f>
        <v/>
      </c>
      <c r="BB47" s="182" t="str">
        <f>IF(BB46="","",VLOOKUP(BB46,シフト記号表!$C$5:$W$46,21,FALSE))</f>
        <v/>
      </c>
      <c r="BC47" s="180" t="str">
        <f>IF(BC46="","",VLOOKUP(BC46,シフト記号表!$C$5:$W$46,21,FALSE))</f>
        <v/>
      </c>
      <c r="BD47" s="181" t="str">
        <f>IF(BD46="","",VLOOKUP(BD46,シフト記号表!$C$5:$W$46,21,FALSE))</f>
        <v/>
      </c>
      <c r="BE47" s="181" t="str">
        <f>IF(BE46="","",VLOOKUP(BE46,シフト記号表!$C$5:$W$46,21,FALSE))</f>
        <v/>
      </c>
      <c r="BF47" s="279">
        <f>IF($BI$3="計画",SUM(AA47:BB47),IF($BI$3="実績",SUM(AA47:BE47),""))</f>
        <v>0</v>
      </c>
      <c r="BG47" s="280"/>
      <c r="BH47" s="253">
        <f>IF($BI$3="計画",BF47/4,IF($BI$3="実績",(BF47/($BI$7/7)),""))</f>
        <v>0</v>
      </c>
      <c r="BI47" s="254"/>
      <c r="BJ47" s="245"/>
      <c r="BK47" s="246"/>
      <c r="BL47" s="246"/>
      <c r="BM47" s="246"/>
      <c r="BN47" s="247"/>
    </row>
    <row r="48" spans="2:66" ht="20.25" customHeight="1" x14ac:dyDescent="0.4">
      <c r="B48" s="59"/>
      <c r="C48" s="258"/>
      <c r="D48" s="262"/>
      <c r="E48" s="260"/>
      <c r="F48" s="261"/>
      <c r="G48" s="281"/>
      <c r="H48" s="282"/>
      <c r="I48" s="283">
        <f>G47</f>
        <v>0</v>
      </c>
      <c r="J48" s="282"/>
      <c r="K48" s="283">
        <f>M47</f>
        <v>0</v>
      </c>
      <c r="L48" s="282"/>
      <c r="M48" s="284"/>
      <c r="N48" s="285"/>
      <c r="O48" s="286"/>
      <c r="P48" s="287"/>
      <c r="Q48" s="287"/>
      <c r="R48" s="288"/>
      <c r="S48" s="273"/>
      <c r="T48" s="249"/>
      <c r="U48" s="274"/>
      <c r="V48" s="29" t="s">
        <v>126</v>
      </c>
      <c r="W48" s="52"/>
      <c r="X48" s="52"/>
      <c r="Y48" s="53"/>
      <c r="Z48" s="69"/>
      <c r="AA48" s="184" t="str">
        <f>IF(AA46="","",VLOOKUP(AA46,シフト記号表!$C$5:$Y$46,23,FALSE))</f>
        <v/>
      </c>
      <c r="AB48" s="185" t="str">
        <f>IF(AB46="","",VLOOKUP(AB46,シフト記号表!$C$5:$Y$46,23,FALSE))</f>
        <v/>
      </c>
      <c r="AC48" s="185" t="str">
        <f>IF(AC46="","",VLOOKUP(AC46,シフト記号表!$C$5:$Y$46,23,FALSE))</f>
        <v/>
      </c>
      <c r="AD48" s="185" t="str">
        <f>IF(AD46="","",VLOOKUP(AD46,シフト記号表!$C$5:$Y$46,23,FALSE))</f>
        <v/>
      </c>
      <c r="AE48" s="185" t="str">
        <f>IF(AE46="","",VLOOKUP(AE46,シフト記号表!$C$5:$Y$46,23,FALSE))</f>
        <v/>
      </c>
      <c r="AF48" s="185" t="str">
        <f>IF(AF46="","",VLOOKUP(AF46,シフト記号表!$C$5:$Y$46,23,FALSE))</f>
        <v/>
      </c>
      <c r="AG48" s="186" t="str">
        <f>IF(AG46="","",VLOOKUP(AG46,シフト記号表!$C$5:$Y$46,23,FALSE))</f>
        <v/>
      </c>
      <c r="AH48" s="184" t="str">
        <f>IF(AH46="","",VLOOKUP(AH46,シフト記号表!$C$5:$Y$46,23,FALSE))</f>
        <v/>
      </c>
      <c r="AI48" s="185" t="str">
        <f>IF(AI46="","",VLOOKUP(AI46,シフト記号表!$C$5:$Y$46,23,FALSE))</f>
        <v/>
      </c>
      <c r="AJ48" s="185" t="str">
        <f>IF(AJ46="","",VLOOKUP(AJ46,シフト記号表!$C$5:$Y$46,23,FALSE))</f>
        <v/>
      </c>
      <c r="AK48" s="185" t="str">
        <f>IF(AK46="","",VLOOKUP(AK46,シフト記号表!$C$5:$Y$46,23,FALSE))</f>
        <v/>
      </c>
      <c r="AL48" s="185" t="str">
        <f>IF(AL46="","",VLOOKUP(AL46,シフト記号表!$C$5:$Y$46,23,FALSE))</f>
        <v/>
      </c>
      <c r="AM48" s="185" t="str">
        <f>IF(AM46="","",VLOOKUP(AM46,シフト記号表!$C$5:$Y$46,23,FALSE))</f>
        <v/>
      </c>
      <c r="AN48" s="186" t="str">
        <f>IF(AN46="","",VLOOKUP(AN46,シフト記号表!$C$5:$Y$46,23,FALSE))</f>
        <v/>
      </c>
      <c r="AO48" s="184" t="str">
        <f>IF(AO46="","",VLOOKUP(AO46,シフト記号表!$C$5:$Y$46,23,FALSE))</f>
        <v/>
      </c>
      <c r="AP48" s="185" t="str">
        <f>IF(AP46="","",VLOOKUP(AP46,シフト記号表!$C$5:$Y$46,23,FALSE))</f>
        <v/>
      </c>
      <c r="AQ48" s="185" t="str">
        <f>IF(AQ46="","",VLOOKUP(AQ46,シフト記号表!$C$5:$Y$46,23,FALSE))</f>
        <v/>
      </c>
      <c r="AR48" s="185" t="str">
        <f>IF(AR46="","",VLOOKUP(AR46,シフト記号表!$C$5:$Y$46,23,FALSE))</f>
        <v/>
      </c>
      <c r="AS48" s="185" t="str">
        <f>IF(AS46="","",VLOOKUP(AS46,シフト記号表!$C$5:$Y$46,23,FALSE))</f>
        <v/>
      </c>
      <c r="AT48" s="185" t="str">
        <f>IF(AT46="","",VLOOKUP(AT46,シフト記号表!$C$5:$Y$46,23,FALSE))</f>
        <v/>
      </c>
      <c r="AU48" s="186" t="str">
        <f>IF(AU46="","",VLOOKUP(AU46,シフト記号表!$C$5:$Y$46,23,FALSE))</f>
        <v/>
      </c>
      <c r="AV48" s="184" t="str">
        <f>IF(AV46="","",VLOOKUP(AV46,シフト記号表!$C$5:$Y$46,23,FALSE))</f>
        <v/>
      </c>
      <c r="AW48" s="185" t="str">
        <f>IF(AW46="","",VLOOKUP(AW46,シフト記号表!$C$5:$Y$46,23,FALSE))</f>
        <v/>
      </c>
      <c r="AX48" s="185" t="str">
        <f>IF(AX46="","",VLOOKUP(AX46,シフト記号表!$C$5:$Y$46,23,FALSE))</f>
        <v/>
      </c>
      <c r="AY48" s="185" t="str">
        <f>IF(AY46="","",VLOOKUP(AY46,シフト記号表!$C$5:$Y$46,23,FALSE))</f>
        <v/>
      </c>
      <c r="AZ48" s="185" t="str">
        <f>IF(AZ46="","",VLOOKUP(AZ46,シフト記号表!$C$5:$Y$46,23,FALSE))</f>
        <v/>
      </c>
      <c r="BA48" s="185" t="str">
        <f>IF(BA46="","",VLOOKUP(BA46,シフト記号表!$C$5:$Y$46,23,FALSE))</f>
        <v/>
      </c>
      <c r="BB48" s="186" t="str">
        <f>IF(BB46="","",VLOOKUP(BB46,シフト記号表!$C$5:$Y$46,23,FALSE))</f>
        <v/>
      </c>
      <c r="BC48" s="184" t="str">
        <f>IF(BC46="","",VLOOKUP(BC46,シフト記号表!$C$5:$Y$46,23,FALSE))</f>
        <v/>
      </c>
      <c r="BD48" s="185" t="str">
        <f>IF(BD46="","",VLOOKUP(BD46,シフト記号表!$C$5:$Y$46,23,FALSE))</f>
        <v/>
      </c>
      <c r="BE48" s="185" t="str">
        <f>IF(BE46="","",VLOOKUP(BE46,シフト記号表!$C$5:$Y$46,23,FALSE))</f>
        <v/>
      </c>
      <c r="BF48" s="289">
        <f>IF($BI$3="計画",SUM(AA48:BB48),IF($BI$3="実績",SUM(AA48:BE48),""))</f>
        <v>0</v>
      </c>
      <c r="BG48" s="290"/>
      <c r="BH48" s="255">
        <f>IF($BI$3="計画",BF48/4,IF($BI$3="実績",(BF48/($BI$7/7)),""))</f>
        <v>0</v>
      </c>
      <c r="BI48" s="256"/>
      <c r="BJ48" s="248"/>
      <c r="BK48" s="249"/>
      <c r="BL48" s="249"/>
      <c r="BM48" s="249"/>
      <c r="BN48" s="250"/>
    </row>
    <row r="49" spans="2:66" ht="20.25" customHeight="1" x14ac:dyDescent="0.4">
      <c r="B49" s="60"/>
      <c r="C49" s="257"/>
      <c r="D49" s="259"/>
      <c r="E49" s="260"/>
      <c r="F49" s="261"/>
      <c r="G49" s="263"/>
      <c r="H49" s="264"/>
      <c r="I49" s="207"/>
      <c r="J49" s="208"/>
      <c r="K49" s="207"/>
      <c r="L49" s="208"/>
      <c r="M49" s="265"/>
      <c r="N49" s="266"/>
      <c r="O49" s="267"/>
      <c r="P49" s="268"/>
      <c r="Q49" s="268"/>
      <c r="R49" s="264"/>
      <c r="S49" s="269"/>
      <c r="T49" s="243"/>
      <c r="U49" s="270"/>
      <c r="V49" s="25" t="s">
        <v>18</v>
      </c>
      <c r="W49" s="32"/>
      <c r="X49" s="32"/>
      <c r="Y49" s="20"/>
      <c r="Z49" s="68"/>
      <c r="AA49" s="211"/>
      <c r="AB49" s="217"/>
      <c r="AC49" s="217"/>
      <c r="AD49" s="217"/>
      <c r="AE49" s="217"/>
      <c r="AF49" s="217"/>
      <c r="AG49" s="213"/>
      <c r="AH49" s="211"/>
      <c r="AI49" s="217"/>
      <c r="AJ49" s="217"/>
      <c r="AK49" s="217"/>
      <c r="AL49" s="217"/>
      <c r="AM49" s="217"/>
      <c r="AN49" s="213"/>
      <c r="AO49" s="211"/>
      <c r="AP49" s="217"/>
      <c r="AQ49" s="217"/>
      <c r="AR49" s="217"/>
      <c r="AS49" s="217"/>
      <c r="AT49" s="217"/>
      <c r="AU49" s="213"/>
      <c r="AV49" s="211"/>
      <c r="AW49" s="217"/>
      <c r="AX49" s="217"/>
      <c r="AY49" s="217"/>
      <c r="AZ49" s="217"/>
      <c r="BA49" s="217"/>
      <c r="BB49" s="213"/>
      <c r="BC49" s="211"/>
      <c r="BD49" s="217"/>
      <c r="BE49" s="218"/>
      <c r="BF49" s="275"/>
      <c r="BG49" s="276"/>
      <c r="BH49" s="251"/>
      <c r="BI49" s="252"/>
      <c r="BJ49" s="242"/>
      <c r="BK49" s="243"/>
      <c r="BL49" s="243"/>
      <c r="BM49" s="243"/>
      <c r="BN49" s="244"/>
    </row>
    <row r="50" spans="2:66" ht="20.25" customHeight="1" x14ac:dyDescent="0.4">
      <c r="B50" s="58">
        <f>B47+1</f>
        <v>11</v>
      </c>
      <c r="C50" s="258"/>
      <c r="D50" s="262"/>
      <c r="E50" s="260"/>
      <c r="F50" s="261"/>
      <c r="G50" s="263"/>
      <c r="H50" s="264"/>
      <c r="I50" s="207"/>
      <c r="J50" s="208"/>
      <c r="K50" s="207"/>
      <c r="L50" s="208"/>
      <c r="M50" s="277"/>
      <c r="N50" s="278"/>
      <c r="O50" s="267"/>
      <c r="P50" s="268"/>
      <c r="Q50" s="268"/>
      <c r="R50" s="264"/>
      <c r="S50" s="271"/>
      <c r="T50" s="246"/>
      <c r="U50" s="272"/>
      <c r="V50" s="27" t="s">
        <v>84</v>
      </c>
      <c r="W50" s="28"/>
      <c r="X50" s="28"/>
      <c r="Y50" s="23"/>
      <c r="Z50" s="63"/>
      <c r="AA50" s="180" t="str">
        <f>IF(AA49="","",VLOOKUP(AA49,シフト記号表!$C$5:$W$46,21,FALSE))</f>
        <v/>
      </c>
      <c r="AB50" s="181" t="str">
        <f>IF(AB49="","",VLOOKUP(AB49,シフト記号表!$C$5:$W$46,21,FALSE))</f>
        <v/>
      </c>
      <c r="AC50" s="181" t="str">
        <f>IF(AC49="","",VLOOKUP(AC49,シフト記号表!$C$5:$W$46,21,FALSE))</f>
        <v/>
      </c>
      <c r="AD50" s="181" t="str">
        <f>IF(AD49="","",VLOOKUP(AD49,シフト記号表!$C$5:$W$46,21,FALSE))</f>
        <v/>
      </c>
      <c r="AE50" s="181" t="str">
        <f>IF(AE49="","",VLOOKUP(AE49,シフト記号表!$C$5:$W$46,21,FALSE))</f>
        <v/>
      </c>
      <c r="AF50" s="181" t="str">
        <f>IF(AF49="","",VLOOKUP(AF49,シフト記号表!$C$5:$W$46,21,FALSE))</f>
        <v/>
      </c>
      <c r="AG50" s="182" t="str">
        <f>IF(AG49="","",VLOOKUP(AG49,シフト記号表!$C$5:$W$46,21,FALSE))</f>
        <v/>
      </c>
      <c r="AH50" s="180" t="str">
        <f>IF(AH49="","",VLOOKUP(AH49,シフト記号表!$C$5:$W$46,21,FALSE))</f>
        <v/>
      </c>
      <c r="AI50" s="181" t="str">
        <f>IF(AI49="","",VLOOKUP(AI49,シフト記号表!$C$5:$W$46,21,FALSE))</f>
        <v/>
      </c>
      <c r="AJ50" s="181" t="str">
        <f>IF(AJ49="","",VLOOKUP(AJ49,シフト記号表!$C$5:$W$46,21,FALSE))</f>
        <v/>
      </c>
      <c r="AK50" s="181" t="str">
        <f>IF(AK49="","",VLOOKUP(AK49,シフト記号表!$C$5:$W$46,21,FALSE))</f>
        <v/>
      </c>
      <c r="AL50" s="181" t="str">
        <f>IF(AL49="","",VLOOKUP(AL49,シフト記号表!$C$5:$W$46,21,FALSE))</f>
        <v/>
      </c>
      <c r="AM50" s="181" t="str">
        <f>IF(AM49="","",VLOOKUP(AM49,シフト記号表!$C$5:$W$46,21,FALSE))</f>
        <v/>
      </c>
      <c r="AN50" s="182" t="str">
        <f>IF(AN49="","",VLOOKUP(AN49,シフト記号表!$C$5:$W$46,21,FALSE))</f>
        <v/>
      </c>
      <c r="AO50" s="180" t="str">
        <f>IF(AO49="","",VLOOKUP(AO49,シフト記号表!$C$5:$W$46,21,FALSE))</f>
        <v/>
      </c>
      <c r="AP50" s="181" t="str">
        <f>IF(AP49="","",VLOOKUP(AP49,シフト記号表!$C$5:$W$46,21,FALSE))</f>
        <v/>
      </c>
      <c r="AQ50" s="181" t="str">
        <f>IF(AQ49="","",VLOOKUP(AQ49,シフト記号表!$C$5:$W$46,21,FALSE))</f>
        <v/>
      </c>
      <c r="AR50" s="181" t="str">
        <f>IF(AR49="","",VLOOKUP(AR49,シフト記号表!$C$5:$W$46,21,FALSE))</f>
        <v/>
      </c>
      <c r="AS50" s="181" t="str">
        <f>IF(AS49="","",VLOOKUP(AS49,シフト記号表!$C$5:$W$46,21,FALSE))</f>
        <v/>
      </c>
      <c r="AT50" s="181" t="str">
        <f>IF(AT49="","",VLOOKUP(AT49,シフト記号表!$C$5:$W$46,21,FALSE))</f>
        <v/>
      </c>
      <c r="AU50" s="182" t="str">
        <f>IF(AU49="","",VLOOKUP(AU49,シフト記号表!$C$5:$W$46,21,FALSE))</f>
        <v/>
      </c>
      <c r="AV50" s="180" t="str">
        <f>IF(AV49="","",VLOOKUP(AV49,シフト記号表!$C$5:$W$46,21,FALSE))</f>
        <v/>
      </c>
      <c r="AW50" s="181" t="str">
        <f>IF(AW49="","",VLOOKUP(AW49,シフト記号表!$C$5:$W$46,21,FALSE))</f>
        <v/>
      </c>
      <c r="AX50" s="181" t="str">
        <f>IF(AX49="","",VLOOKUP(AX49,シフト記号表!$C$5:$W$46,21,FALSE))</f>
        <v/>
      </c>
      <c r="AY50" s="181" t="str">
        <f>IF(AY49="","",VLOOKUP(AY49,シフト記号表!$C$5:$W$46,21,FALSE))</f>
        <v/>
      </c>
      <c r="AZ50" s="181" t="str">
        <f>IF(AZ49="","",VLOOKUP(AZ49,シフト記号表!$C$5:$W$46,21,FALSE))</f>
        <v/>
      </c>
      <c r="BA50" s="181" t="str">
        <f>IF(BA49="","",VLOOKUP(BA49,シフト記号表!$C$5:$W$46,21,FALSE))</f>
        <v/>
      </c>
      <c r="BB50" s="182" t="str">
        <f>IF(BB49="","",VLOOKUP(BB49,シフト記号表!$C$5:$W$46,21,FALSE))</f>
        <v/>
      </c>
      <c r="BC50" s="180" t="str">
        <f>IF(BC49="","",VLOOKUP(BC49,シフト記号表!$C$5:$W$46,21,FALSE))</f>
        <v/>
      </c>
      <c r="BD50" s="181" t="str">
        <f>IF(BD49="","",VLOOKUP(BD49,シフト記号表!$C$5:$W$46,21,FALSE))</f>
        <v/>
      </c>
      <c r="BE50" s="181" t="str">
        <f>IF(BE49="","",VLOOKUP(BE49,シフト記号表!$C$5:$W$46,21,FALSE))</f>
        <v/>
      </c>
      <c r="BF50" s="279">
        <f>IF($BI$3="計画",SUM(AA50:BB50),IF($BI$3="実績",SUM(AA50:BE50),""))</f>
        <v>0</v>
      </c>
      <c r="BG50" s="280"/>
      <c r="BH50" s="253">
        <f>IF($BI$3="計画",BF50/4,IF($BI$3="実績",(BF50/($BI$7/7)),""))</f>
        <v>0</v>
      </c>
      <c r="BI50" s="254"/>
      <c r="BJ50" s="245"/>
      <c r="BK50" s="246"/>
      <c r="BL50" s="246"/>
      <c r="BM50" s="246"/>
      <c r="BN50" s="247"/>
    </row>
    <row r="51" spans="2:66" ht="20.25" customHeight="1" x14ac:dyDescent="0.4">
      <c r="B51" s="59"/>
      <c r="C51" s="258"/>
      <c r="D51" s="262"/>
      <c r="E51" s="260"/>
      <c r="F51" s="261"/>
      <c r="G51" s="281"/>
      <c r="H51" s="282"/>
      <c r="I51" s="283">
        <f>G50</f>
        <v>0</v>
      </c>
      <c r="J51" s="282"/>
      <c r="K51" s="283">
        <f>M50</f>
        <v>0</v>
      </c>
      <c r="L51" s="282"/>
      <c r="M51" s="284"/>
      <c r="N51" s="285"/>
      <c r="O51" s="286"/>
      <c r="P51" s="287"/>
      <c r="Q51" s="287"/>
      <c r="R51" s="288"/>
      <c r="S51" s="273"/>
      <c r="T51" s="249"/>
      <c r="U51" s="274"/>
      <c r="V51" s="29" t="s">
        <v>126</v>
      </c>
      <c r="W51" s="52"/>
      <c r="X51" s="52"/>
      <c r="Y51" s="53"/>
      <c r="Z51" s="69"/>
      <c r="AA51" s="184" t="str">
        <f>IF(AA49="","",VLOOKUP(AA49,シフト記号表!$C$5:$Y$46,23,FALSE))</f>
        <v/>
      </c>
      <c r="AB51" s="185" t="str">
        <f>IF(AB49="","",VLOOKUP(AB49,シフト記号表!$C$5:$Y$46,23,FALSE))</f>
        <v/>
      </c>
      <c r="AC51" s="185" t="str">
        <f>IF(AC49="","",VLOOKUP(AC49,シフト記号表!$C$5:$Y$46,23,FALSE))</f>
        <v/>
      </c>
      <c r="AD51" s="185" t="str">
        <f>IF(AD49="","",VLOOKUP(AD49,シフト記号表!$C$5:$Y$46,23,FALSE))</f>
        <v/>
      </c>
      <c r="AE51" s="185" t="str">
        <f>IF(AE49="","",VLOOKUP(AE49,シフト記号表!$C$5:$Y$46,23,FALSE))</f>
        <v/>
      </c>
      <c r="AF51" s="185" t="str">
        <f>IF(AF49="","",VLOOKUP(AF49,シフト記号表!$C$5:$Y$46,23,FALSE))</f>
        <v/>
      </c>
      <c r="AG51" s="186" t="str">
        <f>IF(AG49="","",VLOOKUP(AG49,シフト記号表!$C$5:$Y$46,23,FALSE))</f>
        <v/>
      </c>
      <c r="AH51" s="184" t="str">
        <f>IF(AH49="","",VLOOKUP(AH49,シフト記号表!$C$5:$Y$46,23,FALSE))</f>
        <v/>
      </c>
      <c r="AI51" s="185" t="str">
        <f>IF(AI49="","",VLOOKUP(AI49,シフト記号表!$C$5:$Y$46,23,FALSE))</f>
        <v/>
      </c>
      <c r="AJ51" s="185" t="str">
        <f>IF(AJ49="","",VLOOKUP(AJ49,シフト記号表!$C$5:$Y$46,23,FALSE))</f>
        <v/>
      </c>
      <c r="AK51" s="185" t="str">
        <f>IF(AK49="","",VLOOKUP(AK49,シフト記号表!$C$5:$Y$46,23,FALSE))</f>
        <v/>
      </c>
      <c r="AL51" s="185" t="str">
        <f>IF(AL49="","",VLOOKUP(AL49,シフト記号表!$C$5:$Y$46,23,FALSE))</f>
        <v/>
      </c>
      <c r="AM51" s="185" t="str">
        <f>IF(AM49="","",VLOOKUP(AM49,シフト記号表!$C$5:$Y$46,23,FALSE))</f>
        <v/>
      </c>
      <c r="AN51" s="186" t="str">
        <f>IF(AN49="","",VLOOKUP(AN49,シフト記号表!$C$5:$Y$46,23,FALSE))</f>
        <v/>
      </c>
      <c r="AO51" s="184" t="str">
        <f>IF(AO49="","",VLOOKUP(AO49,シフト記号表!$C$5:$Y$46,23,FALSE))</f>
        <v/>
      </c>
      <c r="AP51" s="185" t="str">
        <f>IF(AP49="","",VLOOKUP(AP49,シフト記号表!$C$5:$Y$46,23,FALSE))</f>
        <v/>
      </c>
      <c r="AQ51" s="185" t="str">
        <f>IF(AQ49="","",VLOOKUP(AQ49,シフト記号表!$C$5:$Y$46,23,FALSE))</f>
        <v/>
      </c>
      <c r="AR51" s="185" t="str">
        <f>IF(AR49="","",VLOOKUP(AR49,シフト記号表!$C$5:$Y$46,23,FALSE))</f>
        <v/>
      </c>
      <c r="AS51" s="185" t="str">
        <f>IF(AS49="","",VLOOKUP(AS49,シフト記号表!$C$5:$Y$46,23,FALSE))</f>
        <v/>
      </c>
      <c r="AT51" s="185" t="str">
        <f>IF(AT49="","",VLOOKUP(AT49,シフト記号表!$C$5:$Y$46,23,FALSE))</f>
        <v/>
      </c>
      <c r="AU51" s="186" t="str">
        <f>IF(AU49="","",VLOOKUP(AU49,シフト記号表!$C$5:$Y$46,23,FALSE))</f>
        <v/>
      </c>
      <c r="AV51" s="184" t="str">
        <f>IF(AV49="","",VLOOKUP(AV49,シフト記号表!$C$5:$Y$46,23,FALSE))</f>
        <v/>
      </c>
      <c r="AW51" s="185" t="str">
        <f>IF(AW49="","",VLOOKUP(AW49,シフト記号表!$C$5:$Y$46,23,FALSE))</f>
        <v/>
      </c>
      <c r="AX51" s="185" t="str">
        <f>IF(AX49="","",VLOOKUP(AX49,シフト記号表!$C$5:$Y$46,23,FALSE))</f>
        <v/>
      </c>
      <c r="AY51" s="185" t="str">
        <f>IF(AY49="","",VLOOKUP(AY49,シフト記号表!$C$5:$Y$46,23,FALSE))</f>
        <v/>
      </c>
      <c r="AZ51" s="185" t="str">
        <f>IF(AZ49="","",VLOOKUP(AZ49,シフト記号表!$C$5:$Y$46,23,FALSE))</f>
        <v/>
      </c>
      <c r="BA51" s="185" t="str">
        <f>IF(BA49="","",VLOOKUP(BA49,シフト記号表!$C$5:$Y$46,23,FALSE))</f>
        <v/>
      </c>
      <c r="BB51" s="186" t="str">
        <f>IF(BB49="","",VLOOKUP(BB49,シフト記号表!$C$5:$Y$46,23,FALSE))</f>
        <v/>
      </c>
      <c r="BC51" s="184" t="str">
        <f>IF(BC49="","",VLOOKUP(BC49,シフト記号表!$C$5:$Y$46,23,FALSE))</f>
        <v/>
      </c>
      <c r="BD51" s="185" t="str">
        <f>IF(BD49="","",VLOOKUP(BD49,シフト記号表!$C$5:$Y$46,23,FALSE))</f>
        <v/>
      </c>
      <c r="BE51" s="185" t="str">
        <f>IF(BE49="","",VLOOKUP(BE49,シフト記号表!$C$5:$Y$46,23,FALSE))</f>
        <v/>
      </c>
      <c r="BF51" s="289">
        <f>IF($BI$3="計画",SUM(AA51:BB51),IF($BI$3="実績",SUM(AA51:BE51),""))</f>
        <v>0</v>
      </c>
      <c r="BG51" s="290"/>
      <c r="BH51" s="255">
        <f>IF($BI$3="計画",BF51/4,IF($BI$3="実績",(BF51/($BI$7/7)),""))</f>
        <v>0</v>
      </c>
      <c r="BI51" s="256"/>
      <c r="BJ51" s="248"/>
      <c r="BK51" s="249"/>
      <c r="BL51" s="249"/>
      <c r="BM51" s="249"/>
      <c r="BN51" s="250"/>
    </row>
    <row r="52" spans="2:66" ht="20.25" customHeight="1" x14ac:dyDescent="0.4">
      <c r="B52" s="60"/>
      <c r="C52" s="257"/>
      <c r="D52" s="259"/>
      <c r="E52" s="260"/>
      <c r="F52" s="261"/>
      <c r="G52" s="263"/>
      <c r="H52" s="264"/>
      <c r="I52" s="240"/>
      <c r="J52" s="208"/>
      <c r="K52" s="240"/>
      <c r="L52" s="208"/>
      <c r="M52" s="265"/>
      <c r="N52" s="266"/>
      <c r="O52" s="267"/>
      <c r="P52" s="268"/>
      <c r="Q52" s="268"/>
      <c r="R52" s="264"/>
      <c r="S52" s="269"/>
      <c r="T52" s="243"/>
      <c r="U52" s="270"/>
      <c r="V52" s="25" t="s">
        <v>18</v>
      </c>
      <c r="W52" s="32"/>
      <c r="X52" s="32"/>
      <c r="Y52" s="20"/>
      <c r="Z52" s="68"/>
      <c r="AA52" s="211"/>
      <c r="AB52" s="217"/>
      <c r="AC52" s="217"/>
      <c r="AD52" s="217"/>
      <c r="AE52" s="217"/>
      <c r="AF52" s="217"/>
      <c r="AG52" s="213"/>
      <c r="AH52" s="211"/>
      <c r="AI52" s="217"/>
      <c r="AJ52" s="217"/>
      <c r="AK52" s="217"/>
      <c r="AL52" s="217"/>
      <c r="AM52" s="217"/>
      <c r="AN52" s="213"/>
      <c r="AO52" s="211"/>
      <c r="AP52" s="217"/>
      <c r="AQ52" s="217"/>
      <c r="AR52" s="217"/>
      <c r="AS52" s="217"/>
      <c r="AT52" s="217"/>
      <c r="AU52" s="213"/>
      <c r="AV52" s="211"/>
      <c r="AW52" s="217"/>
      <c r="AX52" s="217"/>
      <c r="AY52" s="217"/>
      <c r="AZ52" s="217"/>
      <c r="BA52" s="217"/>
      <c r="BB52" s="213"/>
      <c r="BC52" s="211"/>
      <c r="BD52" s="217"/>
      <c r="BE52" s="218"/>
      <c r="BF52" s="275"/>
      <c r="BG52" s="276"/>
      <c r="BH52" s="251"/>
      <c r="BI52" s="252"/>
      <c r="BJ52" s="242"/>
      <c r="BK52" s="243"/>
      <c r="BL52" s="243"/>
      <c r="BM52" s="243"/>
      <c r="BN52" s="244"/>
    </row>
    <row r="53" spans="2:66" ht="20.25" customHeight="1" x14ac:dyDescent="0.4">
      <c r="B53" s="58">
        <f>B50+1</f>
        <v>12</v>
      </c>
      <c r="C53" s="258"/>
      <c r="D53" s="262"/>
      <c r="E53" s="260"/>
      <c r="F53" s="261"/>
      <c r="G53" s="263"/>
      <c r="H53" s="264"/>
      <c r="I53" s="240"/>
      <c r="J53" s="208"/>
      <c r="K53" s="240"/>
      <c r="L53" s="208"/>
      <c r="M53" s="277"/>
      <c r="N53" s="278"/>
      <c r="O53" s="267"/>
      <c r="P53" s="268"/>
      <c r="Q53" s="268"/>
      <c r="R53" s="264"/>
      <c r="S53" s="271"/>
      <c r="T53" s="246"/>
      <c r="U53" s="272"/>
      <c r="V53" s="27" t="s">
        <v>84</v>
      </c>
      <c r="W53" s="28"/>
      <c r="X53" s="28"/>
      <c r="Y53" s="23"/>
      <c r="Z53" s="63"/>
      <c r="AA53" s="180" t="str">
        <f>IF(AA52="","",VLOOKUP(AA52,シフト記号表!$C$5:$W$46,21,FALSE))</f>
        <v/>
      </c>
      <c r="AB53" s="181" t="str">
        <f>IF(AB52="","",VLOOKUP(AB52,シフト記号表!$C$5:$W$46,21,FALSE))</f>
        <v/>
      </c>
      <c r="AC53" s="181" t="str">
        <f>IF(AC52="","",VLOOKUP(AC52,シフト記号表!$C$5:$W$46,21,FALSE))</f>
        <v/>
      </c>
      <c r="AD53" s="181" t="str">
        <f>IF(AD52="","",VLOOKUP(AD52,シフト記号表!$C$5:$W$46,21,FALSE))</f>
        <v/>
      </c>
      <c r="AE53" s="181" t="str">
        <f>IF(AE52="","",VLOOKUP(AE52,シフト記号表!$C$5:$W$46,21,FALSE))</f>
        <v/>
      </c>
      <c r="AF53" s="181" t="str">
        <f>IF(AF52="","",VLOOKUP(AF52,シフト記号表!$C$5:$W$46,21,FALSE))</f>
        <v/>
      </c>
      <c r="AG53" s="182" t="str">
        <f>IF(AG52="","",VLOOKUP(AG52,シフト記号表!$C$5:$W$46,21,FALSE))</f>
        <v/>
      </c>
      <c r="AH53" s="180" t="str">
        <f>IF(AH52="","",VLOOKUP(AH52,シフト記号表!$C$5:$W$46,21,FALSE))</f>
        <v/>
      </c>
      <c r="AI53" s="181" t="str">
        <f>IF(AI52="","",VLOOKUP(AI52,シフト記号表!$C$5:$W$46,21,FALSE))</f>
        <v/>
      </c>
      <c r="AJ53" s="181" t="str">
        <f>IF(AJ52="","",VLOOKUP(AJ52,シフト記号表!$C$5:$W$46,21,FALSE))</f>
        <v/>
      </c>
      <c r="AK53" s="181" t="str">
        <f>IF(AK52="","",VLOOKUP(AK52,シフト記号表!$C$5:$W$46,21,FALSE))</f>
        <v/>
      </c>
      <c r="AL53" s="181" t="str">
        <f>IF(AL52="","",VLOOKUP(AL52,シフト記号表!$C$5:$W$46,21,FALSE))</f>
        <v/>
      </c>
      <c r="AM53" s="181" t="str">
        <f>IF(AM52="","",VLOOKUP(AM52,シフト記号表!$C$5:$W$46,21,FALSE))</f>
        <v/>
      </c>
      <c r="AN53" s="182" t="str">
        <f>IF(AN52="","",VLOOKUP(AN52,シフト記号表!$C$5:$W$46,21,FALSE))</f>
        <v/>
      </c>
      <c r="AO53" s="180" t="str">
        <f>IF(AO52="","",VLOOKUP(AO52,シフト記号表!$C$5:$W$46,21,FALSE))</f>
        <v/>
      </c>
      <c r="AP53" s="181" t="str">
        <f>IF(AP52="","",VLOOKUP(AP52,シフト記号表!$C$5:$W$46,21,FALSE))</f>
        <v/>
      </c>
      <c r="AQ53" s="181" t="str">
        <f>IF(AQ52="","",VLOOKUP(AQ52,シフト記号表!$C$5:$W$46,21,FALSE))</f>
        <v/>
      </c>
      <c r="AR53" s="181" t="str">
        <f>IF(AR52="","",VLOOKUP(AR52,シフト記号表!$C$5:$W$46,21,FALSE))</f>
        <v/>
      </c>
      <c r="AS53" s="181" t="str">
        <f>IF(AS52="","",VLOOKUP(AS52,シフト記号表!$C$5:$W$46,21,FALSE))</f>
        <v/>
      </c>
      <c r="AT53" s="181" t="str">
        <f>IF(AT52="","",VLOOKUP(AT52,シフト記号表!$C$5:$W$46,21,FALSE))</f>
        <v/>
      </c>
      <c r="AU53" s="182" t="str">
        <f>IF(AU52="","",VLOOKUP(AU52,シフト記号表!$C$5:$W$46,21,FALSE))</f>
        <v/>
      </c>
      <c r="AV53" s="180" t="str">
        <f>IF(AV52="","",VLOOKUP(AV52,シフト記号表!$C$5:$W$46,21,FALSE))</f>
        <v/>
      </c>
      <c r="AW53" s="181" t="str">
        <f>IF(AW52="","",VLOOKUP(AW52,シフト記号表!$C$5:$W$46,21,FALSE))</f>
        <v/>
      </c>
      <c r="AX53" s="181" t="str">
        <f>IF(AX52="","",VLOOKUP(AX52,シフト記号表!$C$5:$W$46,21,FALSE))</f>
        <v/>
      </c>
      <c r="AY53" s="181" t="str">
        <f>IF(AY52="","",VLOOKUP(AY52,シフト記号表!$C$5:$W$46,21,FALSE))</f>
        <v/>
      </c>
      <c r="AZ53" s="181" t="str">
        <f>IF(AZ52="","",VLOOKUP(AZ52,シフト記号表!$C$5:$W$46,21,FALSE))</f>
        <v/>
      </c>
      <c r="BA53" s="181" t="str">
        <f>IF(BA52="","",VLOOKUP(BA52,シフト記号表!$C$5:$W$46,21,FALSE))</f>
        <v/>
      </c>
      <c r="BB53" s="182" t="str">
        <f>IF(BB52="","",VLOOKUP(BB52,シフト記号表!$C$5:$W$46,21,FALSE))</f>
        <v/>
      </c>
      <c r="BC53" s="180" t="str">
        <f>IF(BC52="","",VLOOKUP(BC52,シフト記号表!$C$5:$W$46,21,FALSE))</f>
        <v/>
      </c>
      <c r="BD53" s="181" t="str">
        <f>IF(BD52="","",VLOOKUP(BD52,シフト記号表!$C$5:$W$46,21,FALSE))</f>
        <v/>
      </c>
      <c r="BE53" s="181" t="str">
        <f>IF(BE52="","",VLOOKUP(BE52,シフト記号表!$C$5:$W$46,21,FALSE))</f>
        <v/>
      </c>
      <c r="BF53" s="279">
        <f>IF($BI$3="計画",SUM(AA53:BB53),IF($BI$3="実績",SUM(AA53:BE53),""))</f>
        <v>0</v>
      </c>
      <c r="BG53" s="280"/>
      <c r="BH53" s="253">
        <f t="shared" ref="BH53:BH54" si="1">IF($BI$3="計画",BF53/4,IF($BI$3="実績",(BF53/($BI$7/7)),""))</f>
        <v>0</v>
      </c>
      <c r="BI53" s="254"/>
      <c r="BJ53" s="245"/>
      <c r="BK53" s="246"/>
      <c r="BL53" s="246"/>
      <c r="BM53" s="246"/>
      <c r="BN53" s="247"/>
    </row>
    <row r="54" spans="2:66" ht="20.25" customHeight="1" x14ac:dyDescent="0.4">
      <c r="B54" s="59"/>
      <c r="C54" s="258"/>
      <c r="D54" s="262"/>
      <c r="E54" s="260"/>
      <c r="F54" s="261"/>
      <c r="G54" s="281"/>
      <c r="H54" s="282"/>
      <c r="I54" s="283">
        <f>G53</f>
        <v>0</v>
      </c>
      <c r="J54" s="282"/>
      <c r="K54" s="283">
        <f>M53</f>
        <v>0</v>
      </c>
      <c r="L54" s="282"/>
      <c r="M54" s="284"/>
      <c r="N54" s="285"/>
      <c r="O54" s="286"/>
      <c r="P54" s="287"/>
      <c r="Q54" s="287"/>
      <c r="R54" s="288"/>
      <c r="S54" s="273"/>
      <c r="T54" s="249"/>
      <c r="U54" s="274"/>
      <c r="V54" s="29" t="s">
        <v>126</v>
      </c>
      <c r="W54" s="52"/>
      <c r="X54" s="52"/>
      <c r="Y54" s="53"/>
      <c r="Z54" s="69"/>
      <c r="AA54" s="184" t="str">
        <f>IF(AA52="","",VLOOKUP(AA52,シフト記号表!$C$5:$Y$46,23,FALSE))</f>
        <v/>
      </c>
      <c r="AB54" s="185" t="str">
        <f>IF(AB52="","",VLOOKUP(AB52,シフト記号表!$C$5:$Y$46,23,FALSE))</f>
        <v/>
      </c>
      <c r="AC54" s="185" t="str">
        <f>IF(AC52="","",VLOOKUP(AC52,シフト記号表!$C$5:$Y$46,23,FALSE))</f>
        <v/>
      </c>
      <c r="AD54" s="185" t="str">
        <f>IF(AD52="","",VLOOKUP(AD52,シフト記号表!$C$5:$Y$46,23,FALSE))</f>
        <v/>
      </c>
      <c r="AE54" s="185" t="str">
        <f>IF(AE52="","",VLOOKUP(AE52,シフト記号表!$C$5:$Y$46,23,FALSE))</f>
        <v/>
      </c>
      <c r="AF54" s="185" t="str">
        <f>IF(AF52="","",VLOOKUP(AF52,シフト記号表!$C$5:$Y$46,23,FALSE))</f>
        <v/>
      </c>
      <c r="AG54" s="186" t="str">
        <f>IF(AG52="","",VLOOKUP(AG52,シフト記号表!$C$5:$Y$46,23,FALSE))</f>
        <v/>
      </c>
      <c r="AH54" s="184" t="str">
        <f>IF(AH52="","",VLOOKUP(AH52,シフト記号表!$C$5:$Y$46,23,FALSE))</f>
        <v/>
      </c>
      <c r="AI54" s="185" t="str">
        <f>IF(AI52="","",VLOOKUP(AI52,シフト記号表!$C$5:$Y$46,23,FALSE))</f>
        <v/>
      </c>
      <c r="AJ54" s="185" t="str">
        <f>IF(AJ52="","",VLOOKUP(AJ52,シフト記号表!$C$5:$Y$46,23,FALSE))</f>
        <v/>
      </c>
      <c r="AK54" s="185" t="str">
        <f>IF(AK52="","",VLOOKUP(AK52,シフト記号表!$C$5:$Y$46,23,FALSE))</f>
        <v/>
      </c>
      <c r="AL54" s="185" t="str">
        <f>IF(AL52="","",VLOOKUP(AL52,シフト記号表!$C$5:$Y$46,23,FALSE))</f>
        <v/>
      </c>
      <c r="AM54" s="185" t="str">
        <f>IF(AM52="","",VLOOKUP(AM52,シフト記号表!$C$5:$Y$46,23,FALSE))</f>
        <v/>
      </c>
      <c r="AN54" s="186" t="str">
        <f>IF(AN52="","",VLOOKUP(AN52,シフト記号表!$C$5:$Y$46,23,FALSE))</f>
        <v/>
      </c>
      <c r="AO54" s="184" t="str">
        <f>IF(AO52="","",VLOOKUP(AO52,シフト記号表!$C$5:$Y$46,23,FALSE))</f>
        <v/>
      </c>
      <c r="AP54" s="185" t="str">
        <f>IF(AP52="","",VLOOKUP(AP52,シフト記号表!$C$5:$Y$46,23,FALSE))</f>
        <v/>
      </c>
      <c r="AQ54" s="185" t="str">
        <f>IF(AQ52="","",VLOOKUP(AQ52,シフト記号表!$C$5:$Y$46,23,FALSE))</f>
        <v/>
      </c>
      <c r="AR54" s="185" t="str">
        <f>IF(AR52="","",VLOOKUP(AR52,シフト記号表!$C$5:$Y$46,23,FALSE))</f>
        <v/>
      </c>
      <c r="AS54" s="185" t="str">
        <f>IF(AS52="","",VLOOKUP(AS52,シフト記号表!$C$5:$Y$46,23,FALSE))</f>
        <v/>
      </c>
      <c r="AT54" s="185" t="str">
        <f>IF(AT52="","",VLOOKUP(AT52,シフト記号表!$C$5:$Y$46,23,FALSE))</f>
        <v/>
      </c>
      <c r="AU54" s="186" t="str">
        <f>IF(AU52="","",VLOOKUP(AU52,シフト記号表!$C$5:$Y$46,23,FALSE))</f>
        <v/>
      </c>
      <c r="AV54" s="184" t="str">
        <f>IF(AV52="","",VLOOKUP(AV52,シフト記号表!$C$5:$Y$46,23,FALSE))</f>
        <v/>
      </c>
      <c r="AW54" s="185" t="str">
        <f>IF(AW52="","",VLOOKUP(AW52,シフト記号表!$C$5:$Y$46,23,FALSE))</f>
        <v/>
      </c>
      <c r="AX54" s="185" t="str">
        <f>IF(AX52="","",VLOOKUP(AX52,シフト記号表!$C$5:$Y$46,23,FALSE))</f>
        <v/>
      </c>
      <c r="AY54" s="185" t="str">
        <f>IF(AY52="","",VLOOKUP(AY52,シフト記号表!$C$5:$Y$46,23,FALSE))</f>
        <v/>
      </c>
      <c r="AZ54" s="185" t="str">
        <f>IF(AZ52="","",VLOOKUP(AZ52,シフト記号表!$C$5:$Y$46,23,FALSE))</f>
        <v/>
      </c>
      <c r="BA54" s="185" t="str">
        <f>IF(BA52="","",VLOOKUP(BA52,シフト記号表!$C$5:$Y$46,23,FALSE))</f>
        <v/>
      </c>
      <c r="BB54" s="186" t="str">
        <f>IF(BB52="","",VLOOKUP(BB52,シフト記号表!$C$5:$Y$46,23,FALSE))</f>
        <v/>
      </c>
      <c r="BC54" s="184" t="str">
        <f>IF(BC52="","",VLOOKUP(BC52,シフト記号表!$C$5:$Y$46,23,FALSE))</f>
        <v/>
      </c>
      <c r="BD54" s="185" t="str">
        <f>IF(BD52="","",VLOOKUP(BD52,シフト記号表!$C$5:$Y$46,23,FALSE))</f>
        <v/>
      </c>
      <c r="BE54" s="185" t="str">
        <f>IF(BE52="","",VLOOKUP(BE52,シフト記号表!$C$5:$Y$46,23,FALSE))</f>
        <v/>
      </c>
      <c r="BF54" s="289">
        <f>IF($BI$3="計画",SUM(AA54:BB54),IF($BI$3="実績",SUM(AA54:BE54),""))</f>
        <v>0</v>
      </c>
      <c r="BG54" s="290"/>
      <c r="BH54" s="255">
        <f t="shared" si="1"/>
        <v>0</v>
      </c>
      <c r="BI54" s="256"/>
      <c r="BJ54" s="248"/>
      <c r="BK54" s="249"/>
      <c r="BL54" s="249"/>
      <c r="BM54" s="249"/>
      <c r="BN54" s="250"/>
    </row>
    <row r="55" spans="2:66" ht="20.25" customHeight="1" x14ac:dyDescent="0.4">
      <c r="B55" s="60"/>
      <c r="C55" s="257"/>
      <c r="D55" s="259"/>
      <c r="E55" s="260"/>
      <c r="F55" s="261"/>
      <c r="G55" s="263"/>
      <c r="H55" s="264"/>
      <c r="I55" s="240"/>
      <c r="J55" s="208"/>
      <c r="K55" s="240"/>
      <c r="L55" s="208"/>
      <c r="M55" s="265"/>
      <c r="N55" s="266"/>
      <c r="O55" s="267"/>
      <c r="P55" s="268"/>
      <c r="Q55" s="268"/>
      <c r="R55" s="264"/>
      <c r="S55" s="269"/>
      <c r="T55" s="243"/>
      <c r="U55" s="270"/>
      <c r="V55" s="25" t="s">
        <v>18</v>
      </c>
      <c r="W55" s="32"/>
      <c r="X55" s="32"/>
      <c r="Y55" s="20"/>
      <c r="Z55" s="68"/>
      <c r="AA55" s="211"/>
      <c r="AB55" s="217"/>
      <c r="AC55" s="217"/>
      <c r="AD55" s="217"/>
      <c r="AE55" s="217"/>
      <c r="AF55" s="217"/>
      <c r="AG55" s="213"/>
      <c r="AH55" s="211"/>
      <c r="AI55" s="217"/>
      <c r="AJ55" s="217"/>
      <c r="AK55" s="217"/>
      <c r="AL55" s="217"/>
      <c r="AM55" s="217"/>
      <c r="AN55" s="213"/>
      <c r="AO55" s="211"/>
      <c r="AP55" s="217"/>
      <c r="AQ55" s="217"/>
      <c r="AR55" s="217"/>
      <c r="AS55" s="217"/>
      <c r="AT55" s="217"/>
      <c r="AU55" s="213"/>
      <c r="AV55" s="211"/>
      <c r="AW55" s="217"/>
      <c r="AX55" s="217"/>
      <c r="AY55" s="217"/>
      <c r="AZ55" s="217"/>
      <c r="BA55" s="217"/>
      <c r="BB55" s="213"/>
      <c r="BC55" s="211"/>
      <c r="BD55" s="217"/>
      <c r="BE55" s="218"/>
      <c r="BF55" s="275"/>
      <c r="BG55" s="276"/>
      <c r="BH55" s="251"/>
      <c r="BI55" s="252"/>
      <c r="BJ55" s="242"/>
      <c r="BK55" s="243"/>
      <c r="BL55" s="243"/>
      <c r="BM55" s="243"/>
      <c r="BN55" s="244"/>
    </row>
    <row r="56" spans="2:66" ht="20.25" customHeight="1" x14ac:dyDescent="0.4">
      <c r="B56" s="58">
        <f>B53+1</f>
        <v>13</v>
      </c>
      <c r="C56" s="258"/>
      <c r="D56" s="262"/>
      <c r="E56" s="260"/>
      <c r="F56" s="261"/>
      <c r="G56" s="263"/>
      <c r="H56" s="264"/>
      <c r="I56" s="240"/>
      <c r="J56" s="208"/>
      <c r="K56" s="240"/>
      <c r="L56" s="208"/>
      <c r="M56" s="277"/>
      <c r="N56" s="278"/>
      <c r="O56" s="267"/>
      <c r="P56" s="268"/>
      <c r="Q56" s="268"/>
      <c r="R56" s="264"/>
      <c r="S56" s="271"/>
      <c r="T56" s="246"/>
      <c r="U56" s="272"/>
      <c r="V56" s="27" t="s">
        <v>84</v>
      </c>
      <c r="W56" s="28"/>
      <c r="X56" s="28"/>
      <c r="Y56" s="23"/>
      <c r="Z56" s="63"/>
      <c r="AA56" s="180" t="str">
        <f>IF(AA55="","",VLOOKUP(AA55,シフト記号表!$C$5:$W$46,21,FALSE))</f>
        <v/>
      </c>
      <c r="AB56" s="181" t="str">
        <f>IF(AB55="","",VLOOKUP(AB55,シフト記号表!$C$5:$W$46,21,FALSE))</f>
        <v/>
      </c>
      <c r="AC56" s="181" t="str">
        <f>IF(AC55="","",VLOOKUP(AC55,シフト記号表!$C$5:$W$46,21,FALSE))</f>
        <v/>
      </c>
      <c r="AD56" s="181" t="str">
        <f>IF(AD55="","",VLOOKUP(AD55,シフト記号表!$C$5:$W$46,21,FALSE))</f>
        <v/>
      </c>
      <c r="AE56" s="181" t="str">
        <f>IF(AE55="","",VLOOKUP(AE55,シフト記号表!$C$5:$W$46,21,FALSE))</f>
        <v/>
      </c>
      <c r="AF56" s="181" t="str">
        <f>IF(AF55="","",VLOOKUP(AF55,シフト記号表!$C$5:$W$46,21,FALSE))</f>
        <v/>
      </c>
      <c r="AG56" s="182" t="str">
        <f>IF(AG55="","",VLOOKUP(AG55,シフト記号表!$C$5:$W$46,21,FALSE))</f>
        <v/>
      </c>
      <c r="AH56" s="180" t="str">
        <f>IF(AH55="","",VLOOKUP(AH55,シフト記号表!$C$5:$W$46,21,FALSE))</f>
        <v/>
      </c>
      <c r="AI56" s="181" t="str">
        <f>IF(AI55="","",VLOOKUP(AI55,シフト記号表!$C$5:$W$46,21,FALSE))</f>
        <v/>
      </c>
      <c r="AJ56" s="181" t="str">
        <f>IF(AJ55="","",VLOOKUP(AJ55,シフト記号表!$C$5:$W$46,21,FALSE))</f>
        <v/>
      </c>
      <c r="AK56" s="181" t="str">
        <f>IF(AK55="","",VLOOKUP(AK55,シフト記号表!$C$5:$W$46,21,FALSE))</f>
        <v/>
      </c>
      <c r="AL56" s="181" t="str">
        <f>IF(AL55="","",VLOOKUP(AL55,シフト記号表!$C$5:$W$46,21,FALSE))</f>
        <v/>
      </c>
      <c r="AM56" s="181" t="str">
        <f>IF(AM55="","",VLOOKUP(AM55,シフト記号表!$C$5:$W$46,21,FALSE))</f>
        <v/>
      </c>
      <c r="AN56" s="182" t="str">
        <f>IF(AN55="","",VLOOKUP(AN55,シフト記号表!$C$5:$W$46,21,FALSE))</f>
        <v/>
      </c>
      <c r="AO56" s="180" t="str">
        <f>IF(AO55="","",VLOOKUP(AO55,シフト記号表!$C$5:$W$46,21,FALSE))</f>
        <v/>
      </c>
      <c r="AP56" s="181" t="str">
        <f>IF(AP55="","",VLOOKUP(AP55,シフト記号表!$C$5:$W$46,21,FALSE))</f>
        <v/>
      </c>
      <c r="AQ56" s="181" t="str">
        <f>IF(AQ55="","",VLOOKUP(AQ55,シフト記号表!$C$5:$W$46,21,FALSE))</f>
        <v/>
      </c>
      <c r="AR56" s="181" t="str">
        <f>IF(AR55="","",VLOOKUP(AR55,シフト記号表!$C$5:$W$46,21,FALSE))</f>
        <v/>
      </c>
      <c r="AS56" s="181" t="str">
        <f>IF(AS55="","",VLOOKUP(AS55,シフト記号表!$C$5:$W$46,21,FALSE))</f>
        <v/>
      </c>
      <c r="AT56" s="181" t="str">
        <f>IF(AT55="","",VLOOKUP(AT55,シフト記号表!$C$5:$W$46,21,FALSE))</f>
        <v/>
      </c>
      <c r="AU56" s="182" t="str">
        <f>IF(AU55="","",VLOOKUP(AU55,シフト記号表!$C$5:$W$46,21,FALSE))</f>
        <v/>
      </c>
      <c r="AV56" s="180" t="str">
        <f>IF(AV55="","",VLOOKUP(AV55,シフト記号表!$C$5:$W$46,21,FALSE))</f>
        <v/>
      </c>
      <c r="AW56" s="181" t="str">
        <f>IF(AW55="","",VLOOKUP(AW55,シフト記号表!$C$5:$W$46,21,FALSE))</f>
        <v/>
      </c>
      <c r="AX56" s="181" t="str">
        <f>IF(AX55="","",VLOOKUP(AX55,シフト記号表!$C$5:$W$46,21,FALSE))</f>
        <v/>
      </c>
      <c r="AY56" s="181" t="str">
        <f>IF(AY55="","",VLOOKUP(AY55,シフト記号表!$C$5:$W$46,21,FALSE))</f>
        <v/>
      </c>
      <c r="AZ56" s="181" t="str">
        <f>IF(AZ55="","",VLOOKUP(AZ55,シフト記号表!$C$5:$W$46,21,FALSE))</f>
        <v/>
      </c>
      <c r="BA56" s="181" t="str">
        <f>IF(BA55="","",VLOOKUP(BA55,シフト記号表!$C$5:$W$46,21,FALSE))</f>
        <v/>
      </c>
      <c r="BB56" s="182" t="str">
        <f>IF(BB55="","",VLOOKUP(BB55,シフト記号表!$C$5:$W$46,21,FALSE))</f>
        <v/>
      </c>
      <c r="BC56" s="180" t="str">
        <f>IF(BC55="","",VLOOKUP(BC55,シフト記号表!$C$5:$W$46,21,FALSE))</f>
        <v/>
      </c>
      <c r="BD56" s="181" t="str">
        <f>IF(BD55="","",VLOOKUP(BD55,シフト記号表!$C$5:$W$46,21,FALSE))</f>
        <v/>
      </c>
      <c r="BE56" s="181" t="str">
        <f>IF(BE55="","",VLOOKUP(BE55,シフト記号表!$C$5:$W$46,21,FALSE))</f>
        <v/>
      </c>
      <c r="BF56" s="279">
        <f>IF($BI$3="計画",SUM(AA56:BB56),IF($BI$3="実績",SUM(AA56:BE56),""))</f>
        <v>0</v>
      </c>
      <c r="BG56" s="280"/>
      <c r="BH56" s="253">
        <f t="shared" ref="BH56:BH57" si="2">IF($BI$3="計画",BF56/4,IF($BI$3="実績",(BF56/($BI$7/7)),""))</f>
        <v>0</v>
      </c>
      <c r="BI56" s="254"/>
      <c r="BJ56" s="245"/>
      <c r="BK56" s="246"/>
      <c r="BL56" s="246"/>
      <c r="BM56" s="246"/>
      <c r="BN56" s="247"/>
    </row>
    <row r="57" spans="2:66" ht="20.25" customHeight="1" x14ac:dyDescent="0.4">
      <c r="B57" s="59"/>
      <c r="C57" s="258"/>
      <c r="D57" s="262"/>
      <c r="E57" s="260"/>
      <c r="F57" s="261"/>
      <c r="G57" s="281"/>
      <c r="H57" s="282"/>
      <c r="I57" s="283">
        <f>G56</f>
        <v>0</v>
      </c>
      <c r="J57" s="282"/>
      <c r="K57" s="283">
        <f>M56</f>
        <v>0</v>
      </c>
      <c r="L57" s="282"/>
      <c r="M57" s="284"/>
      <c r="N57" s="285"/>
      <c r="O57" s="286"/>
      <c r="P57" s="287"/>
      <c r="Q57" s="287"/>
      <c r="R57" s="288"/>
      <c r="S57" s="273"/>
      <c r="T57" s="249"/>
      <c r="U57" s="274"/>
      <c r="V57" s="29" t="s">
        <v>126</v>
      </c>
      <c r="W57" s="52"/>
      <c r="X57" s="52"/>
      <c r="Y57" s="53"/>
      <c r="Z57" s="69"/>
      <c r="AA57" s="184" t="str">
        <f>IF(AA55="","",VLOOKUP(AA55,シフト記号表!$C$5:$Y$46,23,FALSE))</f>
        <v/>
      </c>
      <c r="AB57" s="185" t="str">
        <f>IF(AB55="","",VLOOKUP(AB55,シフト記号表!$C$5:$Y$46,23,FALSE))</f>
        <v/>
      </c>
      <c r="AC57" s="185" t="str">
        <f>IF(AC55="","",VLOOKUP(AC55,シフト記号表!$C$5:$Y$46,23,FALSE))</f>
        <v/>
      </c>
      <c r="AD57" s="185" t="str">
        <f>IF(AD55="","",VLOOKUP(AD55,シフト記号表!$C$5:$Y$46,23,FALSE))</f>
        <v/>
      </c>
      <c r="AE57" s="185" t="str">
        <f>IF(AE55="","",VLOOKUP(AE55,シフト記号表!$C$5:$Y$46,23,FALSE))</f>
        <v/>
      </c>
      <c r="AF57" s="185" t="str">
        <f>IF(AF55="","",VLOOKUP(AF55,シフト記号表!$C$5:$Y$46,23,FALSE))</f>
        <v/>
      </c>
      <c r="AG57" s="186" t="str">
        <f>IF(AG55="","",VLOOKUP(AG55,シフト記号表!$C$5:$Y$46,23,FALSE))</f>
        <v/>
      </c>
      <c r="AH57" s="184" t="str">
        <f>IF(AH55="","",VLOOKUP(AH55,シフト記号表!$C$5:$Y$46,23,FALSE))</f>
        <v/>
      </c>
      <c r="AI57" s="185" t="str">
        <f>IF(AI55="","",VLOOKUP(AI55,シフト記号表!$C$5:$Y$46,23,FALSE))</f>
        <v/>
      </c>
      <c r="AJ57" s="185" t="str">
        <f>IF(AJ55="","",VLOOKUP(AJ55,シフト記号表!$C$5:$Y$46,23,FALSE))</f>
        <v/>
      </c>
      <c r="AK57" s="185" t="str">
        <f>IF(AK55="","",VLOOKUP(AK55,シフト記号表!$C$5:$Y$46,23,FALSE))</f>
        <v/>
      </c>
      <c r="AL57" s="185" t="str">
        <f>IF(AL55="","",VLOOKUP(AL55,シフト記号表!$C$5:$Y$46,23,FALSE))</f>
        <v/>
      </c>
      <c r="AM57" s="185" t="str">
        <f>IF(AM55="","",VLOOKUP(AM55,シフト記号表!$C$5:$Y$46,23,FALSE))</f>
        <v/>
      </c>
      <c r="AN57" s="186" t="str">
        <f>IF(AN55="","",VLOOKUP(AN55,シフト記号表!$C$5:$Y$46,23,FALSE))</f>
        <v/>
      </c>
      <c r="AO57" s="184" t="str">
        <f>IF(AO55="","",VLOOKUP(AO55,シフト記号表!$C$5:$Y$46,23,FALSE))</f>
        <v/>
      </c>
      <c r="AP57" s="185" t="str">
        <f>IF(AP55="","",VLOOKUP(AP55,シフト記号表!$C$5:$Y$46,23,FALSE))</f>
        <v/>
      </c>
      <c r="AQ57" s="185" t="str">
        <f>IF(AQ55="","",VLOOKUP(AQ55,シフト記号表!$C$5:$Y$46,23,FALSE))</f>
        <v/>
      </c>
      <c r="AR57" s="185" t="str">
        <f>IF(AR55="","",VLOOKUP(AR55,シフト記号表!$C$5:$Y$46,23,FALSE))</f>
        <v/>
      </c>
      <c r="AS57" s="185" t="str">
        <f>IF(AS55="","",VLOOKUP(AS55,シフト記号表!$C$5:$Y$46,23,FALSE))</f>
        <v/>
      </c>
      <c r="AT57" s="185" t="str">
        <f>IF(AT55="","",VLOOKUP(AT55,シフト記号表!$C$5:$Y$46,23,FALSE))</f>
        <v/>
      </c>
      <c r="AU57" s="186" t="str">
        <f>IF(AU55="","",VLOOKUP(AU55,シフト記号表!$C$5:$Y$46,23,FALSE))</f>
        <v/>
      </c>
      <c r="AV57" s="184" t="str">
        <f>IF(AV55="","",VLOOKUP(AV55,シフト記号表!$C$5:$Y$46,23,FALSE))</f>
        <v/>
      </c>
      <c r="AW57" s="185" t="str">
        <f>IF(AW55="","",VLOOKUP(AW55,シフト記号表!$C$5:$Y$46,23,FALSE))</f>
        <v/>
      </c>
      <c r="AX57" s="185" t="str">
        <f>IF(AX55="","",VLOOKUP(AX55,シフト記号表!$C$5:$Y$46,23,FALSE))</f>
        <v/>
      </c>
      <c r="AY57" s="185" t="str">
        <f>IF(AY55="","",VLOOKUP(AY55,シフト記号表!$C$5:$Y$46,23,FALSE))</f>
        <v/>
      </c>
      <c r="AZ57" s="185" t="str">
        <f>IF(AZ55="","",VLOOKUP(AZ55,シフト記号表!$C$5:$Y$46,23,FALSE))</f>
        <v/>
      </c>
      <c r="BA57" s="185" t="str">
        <f>IF(BA55="","",VLOOKUP(BA55,シフト記号表!$C$5:$Y$46,23,FALSE))</f>
        <v/>
      </c>
      <c r="BB57" s="186" t="str">
        <f>IF(BB55="","",VLOOKUP(BB55,シフト記号表!$C$5:$Y$46,23,FALSE))</f>
        <v/>
      </c>
      <c r="BC57" s="184" t="str">
        <f>IF(BC55="","",VLOOKUP(BC55,シフト記号表!$C$5:$Y$46,23,FALSE))</f>
        <v/>
      </c>
      <c r="BD57" s="185" t="str">
        <f>IF(BD55="","",VLOOKUP(BD55,シフト記号表!$C$5:$Y$46,23,FALSE))</f>
        <v/>
      </c>
      <c r="BE57" s="185" t="str">
        <f>IF(BE55="","",VLOOKUP(BE55,シフト記号表!$C$5:$Y$46,23,FALSE))</f>
        <v/>
      </c>
      <c r="BF57" s="289">
        <f>IF($BI$3="計画",SUM(AA57:BB57),IF($BI$3="実績",SUM(AA57:BE57),""))</f>
        <v>0</v>
      </c>
      <c r="BG57" s="290"/>
      <c r="BH57" s="255">
        <f t="shared" si="2"/>
        <v>0</v>
      </c>
      <c r="BI57" s="256"/>
      <c r="BJ57" s="248"/>
      <c r="BK57" s="249"/>
      <c r="BL57" s="249"/>
      <c r="BM57" s="249"/>
      <c r="BN57" s="250"/>
    </row>
    <row r="58" spans="2:66" ht="20.25" customHeight="1" x14ac:dyDescent="0.4">
      <c r="B58" s="60"/>
      <c r="C58" s="257"/>
      <c r="D58" s="259"/>
      <c r="E58" s="260"/>
      <c r="F58" s="261"/>
      <c r="G58" s="263"/>
      <c r="H58" s="264"/>
      <c r="I58" s="240"/>
      <c r="J58" s="208"/>
      <c r="K58" s="240"/>
      <c r="L58" s="208"/>
      <c r="M58" s="265"/>
      <c r="N58" s="266"/>
      <c r="O58" s="267"/>
      <c r="P58" s="268"/>
      <c r="Q58" s="268"/>
      <c r="R58" s="264"/>
      <c r="S58" s="269"/>
      <c r="T58" s="243"/>
      <c r="U58" s="270"/>
      <c r="V58" s="25" t="s">
        <v>18</v>
      </c>
      <c r="W58" s="32"/>
      <c r="X58" s="32"/>
      <c r="Y58" s="20"/>
      <c r="Z58" s="68"/>
      <c r="AA58" s="211"/>
      <c r="AB58" s="217"/>
      <c r="AC58" s="217"/>
      <c r="AD58" s="217"/>
      <c r="AE58" s="217"/>
      <c r="AF58" s="217"/>
      <c r="AG58" s="213"/>
      <c r="AH58" s="211"/>
      <c r="AI58" s="217"/>
      <c r="AJ58" s="217"/>
      <c r="AK58" s="217"/>
      <c r="AL58" s="217"/>
      <c r="AM58" s="217"/>
      <c r="AN58" s="213"/>
      <c r="AO58" s="211"/>
      <c r="AP58" s="217"/>
      <c r="AQ58" s="217"/>
      <c r="AR58" s="217"/>
      <c r="AS58" s="217"/>
      <c r="AT58" s="217"/>
      <c r="AU58" s="213"/>
      <c r="AV58" s="211"/>
      <c r="AW58" s="217"/>
      <c r="AX58" s="217"/>
      <c r="AY58" s="217"/>
      <c r="AZ58" s="217"/>
      <c r="BA58" s="217"/>
      <c r="BB58" s="213"/>
      <c r="BC58" s="211"/>
      <c r="BD58" s="217"/>
      <c r="BE58" s="218"/>
      <c r="BF58" s="275"/>
      <c r="BG58" s="276"/>
      <c r="BH58" s="251"/>
      <c r="BI58" s="252"/>
      <c r="BJ58" s="242"/>
      <c r="BK58" s="243"/>
      <c r="BL58" s="243"/>
      <c r="BM58" s="243"/>
      <c r="BN58" s="244"/>
    </row>
    <row r="59" spans="2:66" ht="20.25" customHeight="1" x14ac:dyDescent="0.4">
      <c r="B59" s="58">
        <f>B56+1</f>
        <v>14</v>
      </c>
      <c r="C59" s="258"/>
      <c r="D59" s="262"/>
      <c r="E59" s="260"/>
      <c r="F59" s="261"/>
      <c r="G59" s="263"/>
      <c r="H59" s="264"/>
      <c r="I59" s="240"/>
      <c r="J59" s="208"/>
      <c r="K59" s="240"/>
      <c r="L59" s="208"/>
      <c r="M59" s="277"/>
      <c r="N59" s="278"/>
      <c r="O59" s="267"/>
      <c r="P59" s="268"/>
      <c r="Q59" s="268"/>
      <c r="R59" s="264"/>
      <c r="S59" s="271"/>
      <c r="T59" s="246"/>
      <c r="U59" s="272"/>
      <c r="V59" s="27" t="s">
        <v>84</v>
      </c>
      <c r="W59" s="28"/>
      <c r="X59" s="28"/>
      <c r="Y59" s="23"/>
      <c r="Z59" s="63"/>
      <c r="AA59" s="180" t="str">
        <f>IF(AA58="","",VLOOKUP(AA58,シフト記号表!$C$5:$W$46,21,FALSE))</f>
        <v/>
      </c>
      <c r="AB59" s="181" t="str">
        <f>IF(AB58="","",VLOOKUP(AB58,シフト記号表!$C$5:$W$46,21,FALSE))</f>
        <v/>
      </c>
      <c r="AC59" s="181" t="str">
        <f>IF(AC58="","",VLOOKUP(AC58,シフト記号表!$C$5:$W$46,21,FALSE))</f>
        <v/>
      </c>
      <c r="AD59" s="181" t="str">
        <f>IF(AD58="","",VLOOKUP(AD58,シフト記号表!$C$5:$W$46,21,FALSE))</f>
        <v/>
      </c>
      <c r="AE59" s="181" t="str">
        <f>IF(AE58="","",VLOOKUP(AE58,シフト記号表!$C$5:$W$46,21,FALSE))</f>
        <v/>
      </c>
      <c r="AF59" s="181" t="str">
        <f>IF(AF58="","",VLOOKUP(AF58,シフト記号表!$C$5:$W$46,21,FALSE))</f>
        <v/>
      </c>
      <c r="AG59" s="182" t="str">
        <f>IF(AG58="","",VLOOKUP(AG58,シフト記号表!$C$5:$W$46,21,FALSE))</f>
        <v/>
      </c>
      <c r="AH59" s="180" t="str">
        <f>IF(AH58="","",VLOOKUP(AH58,シフト記号表!$C$5:$W$46,21,FALSE))</f>
        <v/>
      </c>
      <c r="AI59" s="181" t="str">
        <f>IF(AI58="","",VLOOKUP(AI58,シフト記号表!$C$5:$W$46,21,FALSE))</f>
        <v/>
      </c>
      <c r="AJ59" s="181" t="str">
        <f>IF(AJ58="","",VLOOKUP(AJ58,シフト記号表!$C$5:$W$46,21,FALSE))</f>
        <v/>
      </c>
      <c r="AK59" s="181" t="str">
        <f>IF(AK58="","",VLOOKUP(AK58,シフト記号表!$C$5:$W$46,21,FALSE))</f>
        <v/>
      </c>
      <c r="AL59" s="181" t="str">
        <f>IF(AL58="","",VLOOKUP(AL58,シフト記号表!$C$5:$W$46,21,FALSE))</f>
        <v/>
      </c>
      <c r="AM59" s="181" t="str">
        <f>IF(AM58="","",VLOOKUP(AM58,シフト記号表!$C$5:$W$46,21,FALSE))</f>
        <v/>
      </c>
      <c r="AN59" s="182" t="str">
        <f>IF(AN58="","",VLOOKUP(AN58,シフト記号表!$C$5:$W$46,21,FALSE))</f>
        <v/>
      </c>
      <c r="AO59" s="180" t="str">
        <f>IF(AO58="","",VLOOKUP(AO58,シフト記号表!$C$5:$W$46,21,FALSE))</f>
        <v/>
      </c>
      <c r="AP59" s="181" t="str">
        <f>IF(AP58="","",VLOOKUP(AP58,シフト記号表!$C$5:$W$46,21,FALSE))</f>
        <v/>
      </c>
      <c r="AQ59" s="181" t="str">
        <f>IF(AQ58="","",VLOOKUP(AQ58,シフト記号表!$C$5:$W$46,21,FALSE))</f>
        <v/>
      </c>
      <c r="AR59" s="181" t="str">
        <f>IF(AR58="","",VLOOKUP(AR58,シフト記号表!$C$5:$W$46,21,FALSE))</f>
        <v/>
      </c>
      <c r="AS59" s="181" t="str">
        <f>IF(AS58="","",VLOOKUP(AS58,シフト記号表!$C$5:$W$46,21,FALSE))</f>
        <v/>
      </c>
      <c r="AT59" s="181" t="str">
        <f>IF(AT58="","",VLOOKUP(AT58,シフト記号表!$C$5:$W$46,21,FALSE))</f>
        <v/>
      </c>
      <c r="AU59" s="182" t="str">
        <f>IF(AU58="","",VLOOKUP(AU58,シフト記号表!$C$5:$W$46,21,FALSE))</f>
        <v/>
      </c>
      <c r="AV59" s="180" t="str">
        <f>IF(AV58="","",VLOOKUP(AV58,シフト記号表!$C$5:$W$46,21,FALSE))</f>
        <v/>
      </c>
      <c r="AW59" s="181" t="str">
        <f>IF(AW58="","",VLOOKUP(AW58,シフト記号表!$C$5:$W$46,21,FALSE))</f>
        <v/>
      </c>
      <c r="AX59" s="181" t="str">
        <f>IF(AX58="","",VLOOKUP(AX58,シフト記号表!$C$5:$W$46,21,FALSE))</f>
        <v/>
      </c>
      <c r="AY59" s="181" t="str">
        <f>IF(AY58="","",VLOOKUP(AY58,シフト記号表!$C$5:$W$46,21,FALSE))</f>
        <v/>
      </c>
      <c r="AZ59" s="181" t="str">
        <f>IF(AZ58="","",VLOOKUP(AZ58,シフト記号表!$C$5:$W$46,21,FALSE))</f>
        <v/>
      </c>
      <c r="BA59" s="181" t="str">
        <f>IF(BA58="","",VLOOKUP(BA58,シフト記号表!$C$5:$W$46,21,FALSE))</f>
        <v/>
      </c>
      <c r="BB59" s="182" t="str">
        <f>IF(BB58="","",VLOOKUP(BB58,シフト記号表!$C$5:$W$46,21,FALSE))</f>
        <v/>
      </c>
      <c r="BC59" s="180" t="str">
        <f>IF(BC58="","",VLOOKUP(BC58,シフト記号表!$C$5:$W$46,21,FALSE))</f>
        <v/>
      </c>
      <c r="BD59" s="181" t="str">
        <f>IF(BD58="","",VLOOKUP(BD58,シフト記号表!$C$5:$W$46,21,FALSE))</f>
        <v/>
      </c>
      <c r="BE59" s="181" t="str">
        <f>IF(BE58="","",VLOOKUP(BE58,シフト記号表!$C$5:$W$46,21,FALSE))</f>
        <v/>
      </c>
      <c r="BF59" s="279">
        <f>IF($BI$3="計画",SUM(AA59:BB59),IF($BI$3="実績",SUM(AA59:BE59),""))</f>
        <v>0</v>
      </c>
      <c r="BG59" s="280"/>
      <c r="BH59" s="253">
        <f t="shared" ref="BH59:BH60" si="3">IF($BI$3="計画",BF59/4,IF($BI$3="実績",(BF59/($BI$7/7)),""))</f>
        <v>0</v>
      </c>
      <c r="BI59" s="254"/>
      <c r="BJ59" s="245"/>
      <c r="BK59" s="246"/>
      <c r="BL59" s="246"/>
      <c r="BM59" s="246"/>
      <c r="BN59" s="247"/>
    </row>
    <row r="60" spans="2:66" ht="20.25" customHeight="1" x14ac:dyDescent="0.4">
      <c r="B60" s="59"/>
      <c r="C60" s="258"/>
      <c r="D60" s="262"/>
      <c r="E60" s="260"/>
      <c r="F60" s="261"/>
      <c r="G60" s="281"/>
      <c r="H60" s="282"/>
      <c r="I60" s="283">
        <f>G59</f>
        <v>0</v>
      </c>
      <c r="J60" s="282"/>
      <c r="K60" s="283">
        <f>M59</f>
        <v>0</v>
      </c>
      <c r="L60" s="282"/>
      <c r="M60" s="284"/>
      <c r="N60" s="285"/>
      <c r="O60" s="286"/>
      <c r="P60" s="287"/>
      <c r="Q60" s="287"/>
      <c r="R60" s="288"/>
      <c r="S60" s="273"/>
      <c r="T60" s="249"/>
      <c r="U60" s="274"/>
      <c r="V60" s="29" t="s">
        <v>126</v>
      </c>
      <c r="W60" s="52"/>
      <c r="X60" s="52"/>
      <c r="Y60" s="53"/>
      <c r="Z60" s="69"/>
      <c r="AA60" s="184" t="str">
        <f>IF(AA58="","",VLOOKUP(AA58,シフト記号表!$C$5:$Y$46,23,FALSE))</f>
        <v/>
      </c>
      <c r="AB60" s="185" t="str">
        <f>IF(AB58="","",VLOOKUP(AB58,シフト記号表!$C$5:$Y$46,23,FALSE))</f>
        <v/>
      </c>
      <c r="AC60" s="185" t="str">
        <f>IF(AC58="","",VLOOKUP(AC58,シフト記号表!$C$5:$Y$46,23,FALSE))</f>
        <v/>
      </c>
      <c r="AD60" s="185" t="str">
        <f>IF(AD58="","",VLOOKUP(AD58,シフト記号表!$C$5:$Y$46,23,FALSE))</f>
        <v/>
      </c>
      <c r="AE60" s="185" t="str">
        <f>IF(AE58="","",VLOOKUP(AE58,シフト記号表!$C$5:$Y$46,23,FALSE))</f>
        <v/>
      </c>
      <c r="AF60" s="185" t="str">
        <f>IF(AF58="","",VLOOKUP(AF58,シフト記号表!$C$5:$Y$46,23,FALSE))</f>
        <v/>
      </c>
      <c r="AG60" s="186" t="str">
        <f>IF(AG58="","",VLOOKUP(AG58,シフト記号表!$C$5:$Y$46,23,FALSE))</f>
        <v/>
      </c>
      <c r="AH60" s="184" t="str">
        <f>IF(AH58="","",VLOOKUP(AH58,シフト記号表!$C$5:$Y$46,23,FALSE))</f>
        <v/>
      </c>
      <c r="AI60" s="185" t="str">
        <f>IF(AI58="","",VLOOKUP(AI58,シフト記号表!$C$5:$Y$46,23,FALSE))</f>
        <v/>
      </c>
      <c r="AJ60" s="185" t="str">
        <f>IF(AJ58="","",VLOOKUP(AJ58,シフト記号表!$C$5:$Y$46,23,FALSE))</f>
        <v/>
      </c>
      <c r="AK60" s="185" t="str">
        <f>IF(AK58="","",VLOOKUP(AK58,シフト記号表!$C$5:$Y$46,23,FALSE))</f>
        <v/>
      </c>
      <c r="AL60" s="185" t="str">
        <f>IF(AL58="","",VLOOKUP(AL58,シフト記号表!$C$5:$Y$46,23,FALSE))</f>
        <v/>
      </c>
      <c r="AM60" s="185" t="str">
        <f>IF(AM58="","",VLOOKUP(AM58,シフト記号表!$C$5:$Y$46,23,FALSE))</f>
        <v/>
      </c>
      <c r="AN60" s="186" t="str">
        <f>IF(AN58="","",VLOOKUP(AN58,シフト記号表!$C$5:$Y$46,23,FALSE))</f>
        <v/>
      </c>
      <c r="AO60" s="184" t="str">
        <f>IF(AO58="","",VLOOKUP(AO58,シフト記号表!$C$5:$Y$46,23,FALSE))</f>
        <v/>
      </c>
      <c r="AP60" s="185" t="str">
        <f>IF(AP58="","",VLOOKUP(AP58,シフト記号表!$C$5:$Y$46,23,FALSE))</f>
        <v/>
      </c>
      <c r="AQ60" s="185" t="str">
        <f>IF(AQ58="","",VLOOKUP(AQ58,シフト記号表!$C$5:$Y$46,23,FALSE))</f>
        <v/>
      </c>
      <c r="AR60" s="185" t="str">
        <f>IF(AR58="","",VLOOKUP(AR58,シフト記号表!$C$5:$Y$46,23,FALSE))</f>
        <v/>
      </c>
      <c r="AS60" s="185" t="str">
        <f>IF(AS58="","",VLOOKUP(AS58,シフト記号表!$C$5:$Y$46,23,FALSE))</f>
        <v/>
      </c>
      <c r="AT60" s="185" t="str">
        <f>IF(AT58="","",VLOOKUP(AT58,シフト記号表!$C$5:$Y$46,23,FALSE))</f>
        <v/>
      </c>
      <c r="AU60" s="186" t="str">
        <f>IF(AU58="","",VLOOKUP(AU58,シフト記号表!$C$5:$Y$46,23,FALSE))</f>
        <v/>
      </c>
      <c r="AV60" s="184" t="str">
        <f>IF(AV58="","",VLOOKUP(AV58,シフト記号表!$C$5:$Y$46,23,FALSE))</f>
        <v/>
      </c>
      <c r="AW60" s="185" t="str">
        <f>IF(AW58="","",VLOOKUP(AW58,シフト記号表!$C$5:$Y$46,23,FALSE))</f>
        <v/>
      </c>
      <c r="AX60" s="185" t="str">
        <f>IF(AX58="","",VLOOKUP(AX58,シフト記号表!$C$5:$Y$46,23,FALSE))</f>
        <v/>
      </c>
      <c r="AY60" s="185" t="str">
        <f>IF(AY58="","",VLOOKUP(AY58,シフト記号表!$C$5:$Y$46,23,FALSE))</f>
        <v/>
      </c>
      <c r="AZ60" s="185" t="str">
        <f>IF(AZ58="","",VLOOKUP(AZ58,シフト記号表!$C$5:$Y$46,23,FALSE))</f>
        <v/>
      </c>
      <c r="BA60" s="185" t="str">
        <f>IF(BA58="","",VLOOKUP(BA58,シフト記号表!$C$5:$Y$46,23,FALSE))</f>
        <v/>
      </c>
      <c r="BB60" s="186" t="str">
        <f>IF(BB58="","",VLOOKUP(BB58,シフト記号表!$C$5:$Y$46,23,FALSE))</f>
        <v/>
      </c>
      <c r="BC60" s="184" t="str">
        <f>IF(BC58="","",VLOOKUP(BC58,シフト記号表!$C$5:$Y$46,23,FALSE))</f>
        <v/>
      </c>
      <c r="BD60" s="185" t="str">
        <f>IF(BD58="","",VLOOKUP(BD58,シフト記号表!$C$5:$Y$46,23,FALSE))</f>
        <v/>
      </c>
      <c r="BE60" s="185" t="str">
        <f>IF(BE58="","",VLOOKUP(BE58,シフト記号表!$C$5:$Y$46,23,FALSE))</f>
        <v/>
      </c>
      <c r="BF60" s="289">
        <f>IF($BI$3="計画",SUM(AA60:BB60),IF($BI$3="実績",SUM(AA60:BE60),""))</f>
        <v>0</v>
      </c>
      <c r="BG60" s="290"/>
      <c r="BH60" s="255">
        <f t="shared" si="3"/>
        <v>0</v>
      </c>
      <c r="BI60" s="256"/>
      <c r="BJ60" s="248"/>
      <c r="BK60" s="249"/>
      <c r="BL60" s="249"/>
      <c r="BM60" s="249"/>
      <c r="BN60" s="250"/>
    </row>
    <row r="61" spans="2:66" ht="20.25" customHeight="1" x14ac:dyDescent="0.4">
      <c r="B61" s="60"/>
      <c r="C61" s="257"/>
      <c r="D61" s="259"/>
      <c r="E61" s="260"/>
      <c r="F61" s="261"/>
      <c r="G61" s="263"/>
      <c r="H61" s="264"/>
      <c r="I61" s="240"/>
      <c r="J61" s="208"/>
      <c r="K61" s="240"/>
      <c r="L61" s="208"/>
      <c r="M61" s="265"/>
      <c r="N61" s="266"/>
      <c r="O61" s="267"/>
      <c r="P61" s="268"/>
      <c r="Q61" s="268"/>
      <c r="R61" s="264"/>
      <c r="S61" s="269"/>
      <c r="T61" s="243"/>
      <c r="U61" s="270"/>
      <c r="V61" s="25" t="s">
        <v>18</v>
      </c>
      <c r="W61" s="32"/>
      <c r="X61" s="32"/>
      <c r="Y61" s="20"/>
      <c r="Z61" s="68"/>
      <c r="AA61" s="211"/>
      <c r="AB61" s="217"/>
      <c r="AC61" s="217"/>
      <c r="AD61" s="217"/>
      <c r="AE61" s="217"/>
      <c r="AF61" s="217"/>
      <c r="AG61" s="213"/>
      <c r="AH61" s="211"/>
      <c r="AI61" s="217"/>
      <c r="AJ61" s="217"/>
      <c r="AK61" s="217"/>
      <c r="AL61" s="217"/>
      <c r="AM61" s="217"/>
      <c r="AN61" s="213"/>
      <c r="AO61" s="211"/>
      <c r="AP61" s="217"/>
      <c r="AQ61" s="217"/>
      <c r="AR61" s="217"/>
      <c r="AS61" s="217"/>
      <c r="AT61" s="217"/>
      <c r="AU61" s="213"/>
      <c r="AV61" s="211"/>
      <c r="AW61" s="217"/>
      <c r="AX61" s="217"/>
      <c r="AY61" s="217"/>
      <c r="AZ61" s="217"/>
      <c r="BA61" s="217"/>
      <c r="BB61" s="213"/>
      <c r="BC61" s="211"/>
      <c r="BD61" s="217"/>
      <c r="BE61" s="218"/>
      <c r="BF61" s="275"/>
      <c r="BG61" s="276"/>
      <c r="BH61" s="251"/>
      <c r="BI61" s="252"/>
      <c r="BJ61" s="242"/>
      <c r="BK61" s="243"/>
      <c r="BL61" s="243"/>
      <c r="BM61" s="243"/>
      <c r="BN61" s="244"/>
    </row>
    <row r="62" spans="2:66" ht="20.25" customHeight="1" x14ac:dyDescent="0.4">
      <c r="B62" s="58">
        <f>B59+1</f>
        <v>15</v>
      </c>
      <c r="C62" s="258"/>
      <c r="D62" s="262"/>
      <c r="E62" s="260"/>
      <c r="F62" s="261"/>
      <c r="G62" s="263"/>
      <c r="H62" s="264"/>
      <c r="I62" s="240"/>
      <c r="J62" s="208"/>
      <c r="K62" s="240"/>
      <c r="L62" s="208"/>
      <c r="M62" s="277"/>
      <c r="N62" s="278"/>
      <c r="O62" s="267"/>
      <c r="P62" s="268"/>
      <c r="Q62" s="268"/>
      <c r="R62" s="264"/>
      <c r="S62" s="271"/>
      <c r="T62" s="246"/>
      <c r="U62" s="272"/>
      <c r="V62" s="27" t="s">
        <v>84</v>
      </c>
      <c r="W62" s="28"/>
      <c r="X62" s="28"/>
      <c r="Y62" s="23"/>
      <c r="Z62" s="63"/>
      <c r="AA62" s="180" t="str">
        <f>IF(AA61="","",VLOOKUP(AA61,シフト記号表!$C$5:$W$46,21,FALSE))</f>
        <v/>
      </c>
      <c r="AB62" s="181" t="str">
        <f>IF(AB61="","",VLOOKUP(AB61,シフト記号表!$C$5:$W$46,21,FALSE))</f>
        <v/>
      </c>
      <c r="AC62" s="181" t="str">
        <f>IF(AC61="","",VLOOKUP(AC61,シフト記号表!$C$5:$W$46,21,FALSE))</f>
        <v/>
      </c>
      <c r="AD62" s="181" t="str">
        <f>IF(AD61="","",VLOOKUP(AD61,シフト記号表!$C$5:$W$46,21,FALSE))</f>
        <v/>
      </c>
      <c r="AE62" s="181" t="str">
        <f>IF(AE61="","",VLOOKUP(AE61,シフト記号表!$C$5:$W$46,21,FALSE))</f>
        <v/>
      </c>
      <c r="AF62" s="181" t="str">
        <f>IF(AF61="","",VLOOKUP(AF61,シフト記号表!$C$5:$W$46,21,FALSE))</f>
        <v/>
      </c>
      <c r="AG62" s="182" t="str">
        <f>IF(AG61="","",VLOOKUP(AG61,シフト記号表!$C$5:$W$46,21,FALSE))</f>
        <v/>
      </c>
      <c r="AH62" s="180" t="str">
        <f>IF(AH61="","",VLOOKUP(AH61,シフト記号表!$C$5:$W$46,21,FALSE))</f>
        <v/>
      </c>
      <c r="AI62" s="181" t="str">
        <f>IF(AI61="","",VLOOKUP(AI61,シフト記号表!$C$5:$W$46,21,FALSE))</f>
        <v/>
      </c>
      <c r="AJ62" s="181" t="str">
        <f>IF(AJ61="","",VLOOKUP(AJ61,シフト記号表!$C$5:$W$46,21,FALSE))</f>
        <v/>
      </c>
      <c r="AK62" s="181" t="str">
        <f>IF(AK61="","",VLOOKUP(AK61,シフト記号表!$C$5:$W$46,21,FALSE))</f>
        <v/>
      </c>
      <c r="AL62" s="181" t="str">
        <f>IF(AL61="","",VLOOKUP(AL61,シフト記号表!$C$5:$W$46,21,FALSE))</f>
        <v/>
      </c>
      <c r="AM62" s="181" t="str">
        <f>IF(AM61="","",VLOOKUP(AM61,シフト記号表!$C$5:$W$46,21,FALSE))</f>
        <v/>
      </c>
      <c r="AN62" s="182" t="str">
        <f>IF(AN61="","",VLOOKUP(AN61,シフト記号表!$C$5:$W$46,21,FALSE))</f>
        <v/>
      </c>
      <c r="AO62" s="180" t="str">
        <f>IF(AO61="","",VLOOKUP(AO61,シフト記号表!$C$5:$W$46,21,FALSE))</f>
        <v/>
      </c>
      <c r="AP62" s="181" t="str">
        <f>IF(AP61="","",VLOOKUP(AP61,シフト記号表!$C$5:$W$46,21,FALSE))</f>
        <v/>
      </c>
      <c r="AQ62" s="181" t="str">
        <f>IF(AQ61="","",VLOOKUP(AQ61,シフト記号表!$C$5:$W$46,21,FALSE))</f>
        <v/>
      </c>
      <c r="AR62" s="181" t="str">
        <f>IF(AR61="","",VLOOKUP(AR61,シフト記号表!$C$5:$W$46,21,FALSE))</f>
        <v/>
      </c>
      <c r="AS62" s="181" t="str">
        <f>IF(AS61="","",VLOOKUP(AS61,シフト記号表!$C$5:$W$46,21,FALSE))</f>
        <v/>
      </c>
      <c r="AT62" s="181" t="str">
        <f>IF(AT61="","",VLOOKUP(AT61,シフト記号表!$C$5:$W$46,21,FALSE))</f>
        <v/>
      </c>
      <c r="AU62" s="182" t="str">
        <f>IF(AU61="","",VLOOKUP(AU61,シフト記号表!$C$5:$W$46,21,FALSE))</f>
        <v/>
      </c>
      <c r="AV62" s="180" t="str">
        <f>IF(AV61="","",VLOOKUP(AV61,シフト記号表!$C$5:$W$46,21,FALSE))</f>
        <v/>
      </c>
      <c r="AW62" s="181" t="str">
        <f>IF(AW61="","",VLOOKUP(AW61,シフト記号表!$C$5:$W$46,21,FALSE))</f>
        <v/>
      </c>
      <c r="AX62" s="181" t="str">
        <f>IF(AX61="","",VLOOKUP(AX61,シフト記号表!$C$5:$W$46,21,FALSE))</f>
        <v/>
      </c>
      <c r="AY62" s="181" t="str">
        <f>IF(AY61="","",VLOOKUP(AY61,シフト記号表!$C$5:$W$46,21,FALSE))</f>
        <v/>
      </c>
      <c r="AZ62" s="181" t="str">
        <f>IF(AZ61="","",VLOOKUP(AZ61,シフト記号表!$C$5:$W$46,21,FALSE))</f>
        <v/>
      </c>
      <c r="BA62" s="181" t="str">
        <f>IF(BA61="","",VLOOKUP(BA61,シフト記号表!$C$5:$W$46,21,FALSE))</f>
        <v/>
      </c>
      <c r="BB62" s="182" t="str">
        <f>IF(BB61="","",VLOOKUP(BB61,シフト記号表!$C$5:$W$46,21,FALSE))</f>
        <v/>
      </c>
      <c r="BC62" s="180" t="str">
        <f>IF(BC61="","",VLOOKUP(BC61,シフト記号表!$C$5:$W$46,21,FALSE))</f>
        <v/>
      </c>
      <c r="BD62" s="181" t="str">
        <f>IF(BD61="","",VLOOKUP(BD61,シフト記号表!$C$5:$W$46,21,FALSE))</f>
        <v/>
      </c>
      <c r="BE62" s="181" t="str">
        <f>IF(BE61="","",VLOOKUP(BE61,シフト記号表!$C$5:$W$46,21,FALSE))</f>
        <v/>
      </c>
      <c r="BF62" s="279">
        <f>IF($BI$3="計画",SUM(AA62:BB62),IF($BI$3="実績",SUM(AA62:BE62),""))</f>
        <v>0</v>
      </c>
      <c r="BG62" s="280"/>
      <c r="BH62" s="253">
        <f t="shared" ref="BH62:BH63" si="4">IF($BI$3="計画",BF62/4,IF($BI$3="実績",(BF62/($BI$7/7)),""))</f>
        <v>0</v>
      </c>
      <c r="BI62" s="254"/>
      <c r="BJ62" s="245"/>
      <c r="BK62" s="246"/>
      <c r="BL62" s="246"/>
      <c r="BM62" s="246"/>
      <c r="BN62" s="247"/>
    </row>
    <row r="63" spans="2:66" ht="20.25" customHeight="1" x14ac:dyDescent="0.4">
      <c r="B63" s="59"/>
      <c r="C63" s="258"/>
      <c r="D63" s="262"/>
      <c r="E63" s="260"/>
      <c r="F63" s="261"/>
      <c r="G63" s="281"/>
      <c r="H63" s="282"/>
      <c r="I63" s="283">
        <f>G62</f>
        <v>0</v>
      </c>
      <c r="J63" s="282"/>
      <c r="K63" s="283">
        <f>M62</f>
        <v>0</v>
      </c>
      <c r="L63" s="282"/>
      <c r="M63" s="284"/>
      <c r="N63" s="285"/>
      <c r="O63" s="286"/>
      <c r="P63" s="287"/>
      <c r="Q63" s="287"/>
      <c r="R63" s="288"/>
      <c r="S63" s="273"/>
      <c r="T63" s="249"/>
      <c r="U63" s="274"/>
      <c r="V63" s="29" t="s">
        <v>126</v>
      </c>
      <c r="W63" s="52"/>
      <c r="X63" s="52"/>
      <c r="Y63" s="53"/>
      <c r="Z63" s="69"/>
      <c r="AA63" s="184" t="str">
        <f>IF(AA61="","",VLOOKUP(AA61,シフト記号表!$C$5:$Y$46,23,FALSE))</f>
        <v/>
      </c>
      <c r="AB63" s="185" t="str">
        <f>IF(AB61="","",VLOOKUP(AB61,シフト記号表!$C$5:$Y$46,23,FALSE))</f>
        <v/>
      </c>
      <c r="AC63" s="185" t="str">
        <f>IF(AC61="","",VLOOKUP(AC61,シフト記号表!$C$5:$Y$46,23,FALSE))</f>
        <v/>
      </c>
      <c r="AD63" s="185" t="str">
        <f>IF(AD61="","",VLOOKUP(AD61,シフト記号表!$C$5:$Y$46,23,FALSE))</f>
        <v/>
      </c>
      <c r="AE63" s="185" t="str">
        <f>IF(AE61="","",VLOOKUP(AE61,シフト記号表!$C$5:$Y$46,23,FALSE))</f>
        <v/>
      </c>
      <c r="AF63" s="185" t="str">
        <f>IF(AF61="","",VLOOKUP(AF61,シフト記号表!$C$5:$Y$46,23,FALSE))</f>
        <v/>
      </c>
      <c r="AG63" s="186" t="str">
        <f>IF(AG61="","",VLOOKUP(AG61,シフト記号表!$C$5:$Y$46,23,FALSE))</f>
        <v/>
      </c>
      <c r="AH63" s="184" t="str">
        <f>IF(AH61="","",VLOOKUP(AH61,シフト記号表!$C$5:$Y$46,23,FALSE))</f>
        <v/>
      </c>
      <c r="AI63" s="185" t="str">
        <f>IF(AI61="","",VLOOKUP(AI61,シフト記号表!$C$5:$Y$46,23,FALSE))</f>
        <v/>
      </c>
      <c r="AJ63" s="185" t="str">
        <f>IF(AJ61="","",VLOOKUP(AJ61,シフト記号表!$C$5:$Y$46,23,FALSE))</f>
        <v/>
      </c>
      <c r="AK63" s="185" t="str">
        <f>IF(AK61="","",VLOOKUP(AK61,シフト記号表!$C$5:$Y$46,23,FALSE))</f>
        <v/>
      </c>
      <c r="AL63" s="185" t="str">
        <f>IF(AL61="","",VLOOKUP(AL61,シフト記号表!$C$5:$Y$46,23,FALSE))</f>
        <v/>
      </c>
      <c r="AM63" s="185" t="str">
        <f>IF(AM61="","",VLOOKUP(AM61,シフト記号表!$C$5:$Y$46,23,FALSE))</f>
        <v/>
      </c>
      <c r="AN63" s="186" t="str">
        <f>IF(AN61="","",VLOOKUP(AN61,シフト記号表!$C$5:$Y$46,23,FALSE))</f>
        <v/>
      </c>
      <c r="AO63" s="184" t="str">
        <f>IF(AO61="","",VLOOKUP(AO61,シフト記号表!$C$5:$Y$46,23,FALSE))</f>
        <v/>
      </c>
      <c r="AP63" s="185" t="str">
        <f>IF(AP61="","",VLOOKUP(AP61,シフト記号表!$C$5:$Y$46,23,FALSE))</f>
        <v/>
      </c>
      <c r="AQ63" s="185" t="str">
        <f>IF(AQ61="","",VLOOKUP(AQ61,シフト記号表!$C$5:$Y$46,23,FALSE))</f>
        <v/>
      </c>
      <c r="AR63" s="185" t="str">
        <f>IF(AR61="","",VLOOKUP(AR61,シフト記号表!$C$5:$Y$46,23,FALSE))</f>
        <v/>
      </c>
      <c r="AS63" s="185" t="str">
        <f>IF(AS61="","",VLOOKUP(AS61,シフト記号表!$C$5:$Y$46,23,FALSE))</f>
        <v/>
      </c>
      <c r="AT63" s="185" t="str">
        <f>IF(AT61="","",VLOOKUP(AT61,シフト記号表!$C$5:$Y$46,23,FALSE))</f>
        <v/>
      </c>
      <c r="AU63" s="186" t="str">
        <f>IF(AU61="","",VLOOKUP(AU61,シフト記号表!$C$5:$Y$46,23,FALSE))</f>
        <v/>
      </c>
      <c r="AV63" s="184" t="str">
        <f>IF(AV61="","",VLOOKUP(AV61,シフト記号表!$C$5:$Y$46,23,FALSE))</f>
        <v/>
      </c>
      <c r="AW63" s="185" t="str">
        <f>IF(AW61="","",VLOOKUP(AW61,シフト記号表!$C$5:$Y$46,23,FALSE))</f>
        <v/>
      </c>
      <c r="AX63" s="185" t="str">
        <f>IF(AX61="","",VLOOKUP(AX61,シフト記号表!$C$5:$Y$46,23,FALSE))</f>
        <v/>
      </c>
      <c r="AY63" s="185" t="str">
        <f>IF(AY61="","",VLOOKUP(AY61,シフト記号表!$C$5:$Y$46,23,FALSE))</f>
        <v/>
      </c>
      <c r="AZ63" s="185" t="str">
        <f>IF(AZ61="","",VLOOKUP(AZ61,シフト記号表!$C$5:$Y$46,23,FALSE))</f>
        <v/>
      </c>
      <c r="BA63" s="185" t="str">
        <f>IF(BA61="","",VLOOKUP(BA61,シフト記号表!$C$5:$Y$46,23,FALSE))</f>
        <v/>
      </c>
      <c r="BB63" s="186" t="str">
        <f>IF(BB61="","",VLOOKUP(BB61,シフト記号表!$C$5:$Y$46,23,FALSE))</f>
        <v/>
      </c>
      <c r="BC63" s="184" t="str">
        <f>IF(BC61="","",VLOOKUP(BC61,シフト記号表!$C$5:$Y$46,23,FALSE))</f>
        <v/>
      </c>
      <c r="BD63" s="185" t="str">
        <f>IF(BD61="","",VLOOKUP(BD61,シフト記号表!$C$5:$Y$46,23,FALSE))</f>
        <v/>
      </c>
      <c r="BE63" s="185" t="str">
        <f>IF(BE61="","",VLOOKUP(BE61,シフト記号表!$C$5:$Y$46,23,FALSE))</f>
        <v/>
      </c>
      <c r="BF63" s="289">
        <f>IF($BI$3="計画",SUM(AA63:BB63),IF($BI$3="実績",SUM(AA63:BE63),""))</f>
        <v>0</v>
      </c>
      <c r="BG63" s="290"/>
      <c r="BH63" s="255">
        <f t="shared" si="4"/>
        <v>0</v>
      </c>
      <c r="BI63" s="256"/>
      <c r="BJ63" s="248"/>
      <c r="BK63" s="249"/>
      <c r="BL63" s="249"/>
      <c r="BM63" s="249"/>
      <c r="BN63" s="250"/>
    </row>
    <row r="64" spans="2:66" ht="20.25" customHeight="1" x14ac:dyDescent="0.4">
      <c r="B64" s="60"/>
      <c r="C64" s="257"/>
      <c r="D64" s="259"/>
      <c r="E64" s="260"/>
      <c r="F64" s="261"/>
      <c r="G64" s="263"/>
      <c r="H64" s="264"/>
      <c r="I64" s="240"/>
      <c r="J64" s="208"/>
      <c r="K64" s="240"/>
      <c r="L64" s="208"/>
      <c r="M64" s="265"/>
      <c r="N64" s="266"/>
      <c r="O64" s="267"/>
      <c r="P64" s="268"/>
      <c r="Q64" s="268"/>
      <c r="R64" s="264"/>
      <c r="S64" s="269"/>
      <c r="T64" s="243"/>
      <c r="U64" s="270"/>
      <c r="V64" s="25" t="s">
        <v>18</v>
      </c>
      <c r="W64" s="32"/>
      <c r="X64" s="32"/>
      <c r="Y64" s="20"/>
      <c r="Z64" s="68"/>
      <c r="AA64" s="211"/>
      <c r="AB64" s="217"/>
      <c r="AC64" s="217"/>
      <c r="AD64" s="217"/>
      <c r="AE64" s="217"/>
      <c r="AF64" s="217"/>
      <c r="AG64" s="213"/>
      <c r="AH64" s="211"/>
      <c r="AI64" s="217"/>
      <c r="AJ64" s="217"/>
      <c r="AK64" s="217"/>
      <c r="AL64" s="217"/>
      <c r="AM64" s="217"/>
      <c r="AN64" s="213"/>
      <c r="AO64" s="211"/>
      <c r="AP64" s="217"/>
      <c r="AQ64" s="217"/>
      <c r="AR64" s="217"/>
      <c r="AS64" s="217"/>
      <c r="AT64" s="217"/>
      <c r="AU64" s="213"/>
      <c r="AV64" s="211"/>
      <c r="AW64" s="217"/>
      <c r="AX64" s="217"/>
      <c r="AY64" s="217"/>
      <c r="AZ64" s="217"/>
      <c r="BA64" s="217"/>
      <c r="BB64" s="213"/>
      <c r="BC64" s="211"/>
      <c r="BD64" s="217"/>
      <c r="BE64" s="218"/>
      <c r="BF64" s="275"/>
      <c r="BG64" s="276"/>
      <c r="BH64" s="251"/>
      <c r="BI64" s="252"/>
      <c r="BJ64" s="242"/>
      <c r="BK64" s="243"/>
      <c r="BL64" s="243"/>
      <c r="BM64" s="243"/>
      <c r="BN64" s="244"/>
    </row>
    <row r="65" spans="2:66" ht="20.25" customHeight="1" x14ac:dyDescent="0.4">
      <c r="B65" s="58">
        <f>B62+1</f>
        <v>16</v>
      </c>
      <c r="C65" s="258"/>
      <c r="D65" s="262"/>
      <c r="E65" s="260"/>
      <c r="F65" s="261"/>
      <c r="G65" s="263"/>
      <c r="H65" s="264"/>
      <c r="I65" s="240"/>
      <c r="J65" s="208"/>
      <c r="K65" s="240"/>
      <c r="L65" s="208"/>
      <c r="M65" s="277"/>
      <c r="N65" s="278"/>
      <c r="O65" s="267"/>
      <c r="P65" s="268"/>
      <c r="Q65" s="268"/>
      <c r="R65" s="264"/>
      <c r="S65" s="271"/>
      <c r="T65" s="246"/>
      <c r="U65" s="272"/>
      <c r="V65" s="27" t="s">
        <v>84</v>
      </c>
      <c r="W65" s="28"/>
      <c r="X65" s="28"/>
      <c r="Y65" s="23"/>
      <c r="Z65" s="63"/>
      <c r="AA65" s="180" t="str">
        <f>IF(AA64="","",VLOOKUP(AA64,シフト記号表!$C$5:$W$46,21,FALSE))</f>
        <v/>
      </c>
      <c r="AB65" s="181" t="str">
        <f>IF(AB64="","",VLOOKUP(AB64,シフト記号表!$C$5:$W$46,21,FALSE))</f>
        <v/>
      </c>
      <c r="AC65" s="181" t="str">
        <f>IF(AC64="","",VLOOKUP(AC64,シフト記号表!$C$5:$W$46,21,FALSE))</f>
        <v/>
      </c>
      <c r="AD65" s="181" t="str">
        <f>IF(AD64="","",VLOOKUP(AD64,シフト記号表!$C$5:$W$46,21,FALSE))</f>
        <v/>
      </c>
      <c r="AE65" s="181" t="str">
        <f>IF(AE64="","",VLOOKUP(AE64,シフト記号表!$C$5:$W$46,21,FALSE))</f>
        <v/>
      </c>
      <c r="AF65" s="181" t="str">
        <f>IF(AF64="","",VLOOKUP(AF64,シフト記号表!$C$5:$W$46,21,FALSE))</f>
        <v/>
      </c>
      <c r="AG65" s="182" t="str">
        <f>IF(AG64="","",VLOOKUP(AG64,シフト記号表!$C$5:$W$46,21,FALSE))</f>
        <v/>
      </c>
      <c r="AH65" s="180" t="str">
        <f>IF(AH64="","",VLOOKUP(AH64,シフト記号表!$C$5:$W$46,21,FALSE))</f>
        <v/>
      </c>
      <c r="AI65" s="181" t="str">
        <f>IF(AI64="","",VLOOKUP(AI64,シフト記号表!$C$5:$W$46,21,FALSE))</f>
        <v/>
      </c>
      <c r="AJ65" s="181" t="str">
        <f>IF(AJ64="","",VLOOKUP(AJ64,シフト記号表!$C$5:$W$46,21,FALSE))</f>
        <v/>
      </c>
      <c r="AK65" s="181" t="str">
        <f>IF(AK64="","",VLOOKUP(AK64,シフト記号表!$C$5:$W$46,21,FALSE))</f>
        <v/>
      </c>
      <c r="AL65" s="181" t="str">
        <f>IF(AL64="","",VLOOKUP(AL64,シフト記号表!$C$5:$W$46,21,FALSE))</f>
        <v/>
      </c>
      <c r="AM65" s="181" t="str">
        <f>IF(AM64="","",VLOOKUP(AM64,シフト記号表!$C$5:$W$46,21,FALSE))</f>
        <v/>
      </c>
      <c r="AN65" s="182" t="str">
        <f>IF(AN64="","",VLOOKUP(AN64,シフト記号表!$C$5:$W$46,21,FALSE))</f>
        <v/>
      </c>
      <c r="AO65" s="180" t="str">
        <f>IF(AO64="","",VLOOKUP(AO64,シフト記号表!$C$5:$W$46,21,FALSE))</f>
        <v/>
      </c>
      <c r="AP65" s="181" t="str">
        <f>IF(AP64="","",VLOOKUP(AP64,シフト記号表!$C$5:$W$46,21,FALSE))</f>
        <v/>
      </c>
      <c r="AQ65" s="181" t="str">
        <f>IF(AQ64="","",VLOOKUP(AQ64,シフト記号表!$C$5:$W$46,21,FALSE))</f>
        <v/>
      </c>
      <c r="AR65" s="181" t="str">
        <f>IF(AR64="","",VLOOKUP(AR64,シフト記号表!$C$5:$W$46,21,FALSE))</f>
        <v/>
      </c>
      <c r="AS65" s="181" t="str">
        <f>IF(AS64="","",VLOOKUP(AS64,シフト記号表!$C$5:$W$46,21,FALSE))</f>
        <v/>
      </c>
      <c r="AT65" s="181" t="str">
        <f>IF(AT64="","",VLOOKUP(AT64,シフト記号表!$C$5:$W$46,21,FALSE))</f>
        <v/>
      </c>
      <c r="AU65" s="182" t="str">
        <f>IF(AU64="","",VLOOKUP(AU64,シフト記号表!$C$5:$W$46,21,FALSE))</f>
        <v/>
      </c>
      <c r="AV65" s="180" t="str">
        <f>IF(AV64="","",VLOOKUP(AV64,シフト記号表!$C$5:$W$46,21,FALSE))</f>
        <v/>
      </c>
      <c r="AW65" s="181" t="str">
        <f>IF(AW64="","",VLOOKUP(AW64,シフト記号表!$C$5:$W$46,21,FALSE))</f>
        <v/>
      </c>
      <c r="AX65" s="181" t="str">
        <f>IF(AX64="","",VLOOKUP(AX64,シフト記号表!$C$5:$W$46,21,FALSE))</f>
        <v/>
      </c>
      <c r="AY65" s="181" t="str">
        <f>IF(AY64="","",VLOOKUP(AY64,シフト記号表!$C$5:$W$46,21,FALSE))</f>
        <v/>
      </c>
      <c r="AZ65" s="181" t="str">
        <f>IF(AZ64="","",VLOOKUP(AZ64,シフト記号表!$C$5:$W$46,21,FALSE))</f>
        <v/>
      </c>
      <c r="BA65" s="181" t="str">
        <f>IF(BA64="","",VLOOKUP(BA64,シフト記号表!$C$5:$W$46,21,FALSE))</f>
        <v/>
      </c>
      <c r="BB65" s="182" t="str">
        <f>IF(BB64="","",VLOOKUP(BB64,シフト記号表!$C$5:$W$46,21,FALSE))</f>
        <v/>
      </c>
      <c r="BC65" s="180" t="str">
        <f>IF(BC64="","",VLOOKUP(BC64,シフト記号表!$C$5:$W$46,21,FALSE))</f>
        <v/>
      </c>
      <c r="BD65" s="181" t="str">
        <f>IF(BD64="","",VLOOKUP(BD64,シフト記号表!$C$5:$W$46,21,FALSE))</f>
        <v/>
      </c>
      <c r="BE65" s="181" t="str">
        <f>IF(BE64="","",VLOOKUP(BE64,シフト記号表!$C$5:$W$46,21,FALSE))</f>
        <v/>
      </c>
      <c r="BF65" s="279">
        <f>IF($BI$3="計画",SUM(AA65:BB65),IF($BI$3="実績",SUM(AA65:BE65),""))</f>
        <v>0</v>
      </c>
      <c r="BG65" s="280"/>
      <c r="BH65" s="253">
        <f t="shared" ref="BH65:BH66" si="5">IF($BI$3="計画",BF65/4,IF($BI$3="実績",(BF65/($BI$7/7)),""))</f>
        <v>0</v>
      </c>
      <c r="BI65" s="254"/>
      <c r="BJ65" s="245"/>
      <c r="BK65" s="246"/>
      <c r="BL65" s="246"/>
      <c r="BM65" s="246"/>
      <c r="BN65" s="247"/>
    </row>
    <row r="66" spans="2:66" ht="20.25" customHeight="1" x14ac:dyDescent="0.4">
      <c r="B66" s="59"/>
      <c r="C66" s="258"/>
      <c r="D66" s="262"/>
      <c r="E66" s="260"/>
      <c r="F66" s="261"/>
      <c r="G66" s="281"/>
      <c r="H66" s="282"/>
      <c r="I66" s="283">
        <f>G65</f>
        <v>0</v>
      </c>
      <c r="J66" s="282"/>
      <c r="K66" s="283">
        <f>M65</f>
        <v>0</v>
      </c>
      <c r="L66" s="282"/>
      <c r="M66" s="284"/>
      <c r="N66" s="285"/>
      <c r="O66" s="286"/>
      <c r="P66" s="287"/>
      <c r="Q66" s="287"/>
      <c r="R66" s="288"/>
      <c r="S66" s="273"/>
      <c r="T66" s="249"/>
      <c r="U66" s="274"/>
      <c r="V66" s="29" t="s">
        <v>126</v>
      </c>
      <c r="W66" s="52"/>
      <c r="X66" s="52"/>
      <c r="Y66" s="53"/>
      <c r="Z66" s="69"/>
      <c r="AA66" s="184" t="str">
        <f>IF(AA64="","",VLOOKUP(AA64,シフト記号表!$C$5:$Y$46,23,FALSE))</f>
        <v/>
      </c>
      <c r="AB66" s="185" t="str">
        <f>IF(AB64="","",VLOOKUP(AB64,シフト記号表!$C$5:$Y$46,23,FALSE))</f>
        <v/>
      </c>
      <c r="AC66" s="185" t="str">
        <f>IF(AC64="","",VLOOKUP(AC64,シフト記号表!$C$5:$Y$46,23,FALSE))</f>
        <v/>
      </c>
      <c r="AD66" s="185" t="str">
        <f>IF(AD64="","",VLOOKUP(AD64,シフト記号表!$C$5:$Y$46,23,FALSE))</f>
        <v/>
      </c>
      <c r="AE66" s="185" t="str">
        <f>IF(AE64="","",VLOOKUP(AE64,シフト記号表!$C$5:$Y$46,23,FALSE))</f>
        <v/>
      </c>
      <c r="AF66" s="185" t="str">
        <f>IF(AF64="","",VLOOKUP(AF64,シフト記号表!$C$5:$Y$46,23,FALSE))</f>
        <v/>
      </c>
      <c r="AG66" s="186" t="str">
        <f>IF(AG64="","",VLOOKUP(AG64,シフト記号表!$C$5:$Y$46,23,FALSE))</f>
        <v/>
      </c>
      <c r="AH66" s="184" t="str">
        <f>IF(AH64="","",VLOOKUP(AH64,シフト記号表!$C$5:$Y$46,23,FALSE))</f>
        <v/>
      </c>
      <c r="AI66" s="185" t="str">
        <f>IF(AI64="","",VLOOKUP(AI64,シフト記号表!$C$5:$Y$46,23,FALSE))</f>
        <v/>
      </c>
      <c r="AJ66" s="185" t="str">
        <f>IF(AJ64="","",VLOOKUP(AJ64,シフト記号表!$C$5:$Y$46,23,FALSE))</f>
        <v/>
      </c>
      <c r="AK66" s="185" t="str">
        <f>IF(AK64="","",VLOOKUP(AK64,シフト記号表!$C$5:$Y$46,23,FALSE))</f>
        <v/>
      </c>
      <c r="AL66" s="185" t="str">
        <f>IF(AL64="","",VLOOKUP(AL64,シフト記号表!$C$5:$Y$46,23,FALSE))</f>
        <v/>
      </c>
      <c r="AM66" s="185" t="str">
        <f>IF(AM64="","",VLOOKUP(AM64,シフト記号表!$C$5:$Y$46,23,FALSE))</f>
        <v/>
      </c>
      <c r="AN66" s="186" t="str">
        <f>IF(AN64="","",VLOOKUP(AN64,シフト記号表!$C$5:$Y$46,23,FALSE))</f>
        <v/>
      </c>
      <c r="AO66" s="184" t="str">
        <f>IF(AO64="","",VLOOKUP(AO64,シフト記号表!$C$5:$Y$46,23,FALSE))</f>
        <v/>
      </c>
      <c r="AP66" s="185" t="str">
        <f>IF(AP64="","",VLOOKUP(AP64,シフト記号表!$C$5:$Y$46,23,FALSE))</f>
        <v/>
      </c>
      <c r="AQ66" s="185" t="str">
        <f>IF(AQ64="","",VLOOKUP(AQ64,シフト記号表!$C$5:$Y$46,23,FALSE))</f>
        <v/>
      </c>
      <c r="AR66" s="185" t="str">
        <f>IF(AR64="","",VLOOKUP(AR64,シフト記号表!$C$5:$Y$46,23,FALSE))</f>
        <v/>
      </c>
      <c r="AS66" s="185" t="str">
        <f>IF(AS64="","",VLOOKUP(AS64,シフト記号表!$C$5:$Y$46,23,FALSE))</f>
        <v/>
      </c>
      <c r="AT66" s="185" t="str">
        <f>IF(AT64="","",VLOOKUP(AT64,シフト記号表!$C$5:$Y$46,23,FALSE))</f>
        <v/>
      </c>
      <c r="AU66" s="186" t="str">
        <f>IF(AU64="","",VLOOKUP(AU64,シフト記号表!$C$5:$Y$46,23,FALSE))</f>
        <v/>
      </c>
      <c r="AV66" s="184" t="str">
        <f>IF(AV64="","",VLOOKUP(AV64,シフト記号表!$C$5:$Y$46,23,FALSE))</f>
        <v/>
      </c>
      <c r="AW66" s="185" t="str">
        <f>IF(AW64="","",VLOOKUP(AW64,シフト記号表!$C$5:$Y$46,23,FALSE))</f>
        <v/>
      </c>
      <c r="AX66" s="185" t="str">
        <f>IF(AX64="","",VLOOKUP(AX64,シフト記号表!$C$5:$Y$46,23,FALSE))</f>
        <v/>
      </c>
      <c r="AY66" s="185" t="str">
        <f>IF(AY64="","",VLOOKUP(AY64,シフト記号表!$C$5:$Y$46,23,FALSE))</f>
        <v/>
      </c>
      <c r="AZ66" s="185" t="str">
        <f>IF(AZ64="","",VLOOKUP(AZ64,シフト記号表!$C$5:$Y$46,23,FALSE))</f>
        <v/>
      </c>
      <c r="BA66" s="185" t="str">
        <f>IF(BA64="","",VLOOKUP(BA64,シフト記号表!$C$5:$Y$46,23,FALSE))</f>
        <v/>
      </c>
      <c r="BB66" s="186" t="str">
        <f>IF(BB64="","",VLOOKUP(BB64,シフト記号表!$C$5:$Y$46,23,FALSE))</f>
        <v/>
      </c>
      <c r="BC66" s="184" t="str">
        <f>IF(BC64="","",VLOOKUP(BC64,シフト記号表!$C$5:$Y$46,23,FALSE))</f>
        <v/>
      </c>
      <c r="BD66" s="185" t="str">
        <f>IF(BD64="","",VLOOKUP(BD64,シフト記号表!$C$5:$Y$46,23,FALSE))</f>
        <v/>
      </c>
      <c r="BE66" s="185" t="str">
        <f>IF(BE64="","",VLOOKUP(BE64,シフト記号表!$C$5:$Y$46,23,FALSE))</f>
        <v/>
      </c>
      <c r="BF66" s="289">
        <f>IF($BI$3="計画",SUM(AA66:BB66),IF($BI$3="実績",SUM(AA66:BE66),""))</f>
        <v>0</v>
      </c>
      <c r="BG66" s="290"/>
      <c r="BH66" s="255">
        <f t="shared" si="5"/>
        <v>0</v>
      </c>
      <c r="BI66" s="256"/>
      <c r="BJ66" s="248"/>
      <c r="BK66" s="249"/>
      <c r="BL66" s="249"/>
      <c r="BM66" s="249"/>
      <c r="BN66" s="250"/>
    </row>
    <row r="67" spans="2:66" ht="20.25" customHeight="1" x14ac:dyDescent="0.4">
      <c r="B67" s="60"/>
      <c r="C67" s="257"/>
      <c r="D67" s="259"/>
      <c r="E67" s="260"/>
      <c r="F67" s="261"/>
      <c r="G67" s="263"/>
      <c r="H67" s="264"/>
      <c r="I67" s="240"/>
      <c r="J67" s="208"/>
      <c r="K67" s="240"/>
      <c r="L67" s="208"/>
      <c r="M67" s="265"/>
      <c r="N67" s="266"/>
      <c r="O67" s="267"/>
      <c r="P67" s="268"/>
      <c r="Q67" s="268"/>
      <c r="R67" s="264"/>
      <c r="S67" s="269"/>
      <c r="T67" s="243"/>
      <c r="U67" s="270"/>
      <c r="V67" s="25" t="s">
        <v>18</v>
      </c>
      <c r="W67" s="32"/>
      <c r="X67" s="32"/>
      <c r="Y67" s="20"/>
      <c r="Z67" s="68"/>
      <c r="AA67" s="211"/>
      <c r="AB67" s="217"/>
      <c r="AC67" s="217"/>
      <c r="AD67" s="217"/>
      <c r="AE67" s="217"/>
      <c r="AF67" s="217"/>
      <c r="AG67" s="213"/>
      <c r="AH67" s="211"/>
      <c r="AI67" s="217"/>
      <c r="AJ67" s="217"/>
      <c r="AK67" s="217"/>
      <c r="AL67" s="217"/>
      <c r="AM67" s="217"/>
      <c r="AN67" s="213"/>
      <c r="AO67" s="211"/>
      <c r="AP67" s="217"/>
      <c r="AQ67" s="217"/>
      <c r="AR67" s="217"/>
      <c r="AS67" s="217"/>
      <c r="AT67" s="217"/>
      <c r="AU67" s="213"/>
      <c r="AV67" s="211"/>
      <c r="AW67" s="217"/>
      <c r="AX67" s="217"/>
      <c r="AY67" s="217"/>
      <c r="AZ67" s="217"/>
      <c r="BA67" s="217"/>
      <c r="BB67" s="213"/>
      <c r="BC67" s="211"/>
      <c r="BD67" s="217"/>
      <c r="BE67" s="218"/>
      <c r="BF67" s="275"/>
      <c r="BG67" s="276"/>
      <c r="BH67" s="251"/>
      <c r="BI67" s="252"/>
      <c r="BJ67" s="242"/>
      <c r="BK67" s="243"/>
      <c r="BL67" s="243"/>
      <c r="BM67" s="243"/>
      <c r="BN67" s="244"/>
    </row>
    <row r="68" spans="2:66" ht="20.25" customHeight="1" x14ac:dyDescent="0.4">
      <c r="B68" s="58">
        <f>B65+1</f>
        <v>17</v>
      </c>
      <c r="C68" s="258"/>
      <c r="D68" s="262"/>
      <c r="E68" s="260"/>
      <c r="F68" s="261"/>
      <c r="G68" s="263"/>
      <c r="H68" s="264"/>
      <c r="I68" s="240"/>
      <c r="J68" s="208"/>
      <c r="K68" s="240"/>
      <c r="L68" s="208"/>
      <c r="M68" s="277"/>
      <c r="N68" s="278"/>
      <c r="O68" s="267"/>
      <c r="P68" s="268"/>
      <c r="Q68" s="268"/>
      <c r="R68" s="264"/>
      <c r="S68" s="271"/>
      <c r="T68" s="246"/>
      <c r="U68" s="272"/>
      <c r="V68" s="27" t="s">
        <v>84</v>
      </c>
      <c r="W68" s="28"/>
      <c r="X68" s="28"/>
      <c r="Y68" s="23"/>
      <c r="Z68" s="63"/>
      <c r="AA68" s="180" t="str">
        <f>IF(AA67="","",VLOOKUP(AA67,シフト記号表!$C$5:$W$46,21,FALSE))</f>
        <v/>
      </c>
      <c r="AB68" s="181" t="str">
        <f>IF(AB67="","",VLOOKUP(AB67,シフト記号表!$C$5:$W$46,21,FALSE))</f>
        <v/>
      </c>
      <c r="AC68" s="181" t="str">
        <f>IF(AC67="","",VLOOKUP(AC67,シフト記号表!$C$5:$W$46,21,FALSE))</f>
        <v/>
      </c>
      <c r="AD68" s="181" t="str">
        <f>IF(AD67="","",VLOOKUP(AD67,シフト記号表!$C$5:$W$46,21,FALSE))</f>
        <v/>
      </c>
      <c r="AE68" s="181" t="str">
        <f>IF(AE67="","",VLOOKUP(AE67,シフト記号表!$C$5:$W$46,21,FALSE))</f>
        <v/>
      </c>
      <c r="AF68" s="181" t="str">
        <f>IF(AF67="","",VLOOKUP(AF67,シフト記号表!$C$5:$W$46,21,FALSE))</f>
        <v/>
      </c>
      <c r="AG68" s="182" t="str">
        <f>IF(AG67="","",VLOOKUP(AG67,シフト記号表!$C$5:$W$46,21,FALSE))</f>
        <v/>
      </c>
      <c r="AH68" s="180" t="str">
        <f>IF(AH67="","",VLOOKUP(AH67,シフト記号表!$C$5:$W$46,21,FALSE))</f>
        <v/>
      </c>
      <c r="AI68" s="181" t="str">
        <f>IF(AI67="","",VLOOKUP(AI67,シフト記号表!$C$5:$W$46,21,FALSE))</f>
        <v/>
      </c>
      <c r="AJ68" s="181" t="str">
        <f>IF(AJ67="","",VLOOKUP(AJ67,シフト記号表!$C$5:$W$46,21,FALSE))</f>
        <v/>
      </c>
      <c r="AK68" s="181" t="str">
        <f>IF(AK67="","",VLOOKUP(AK67,シフト記号表!$C$5:$W$46,21,FALSE))</f>
        <v/>
      </c>
      <c r="AL68" s="181" t="str">
        <f>IF(AL67="","",VLOOKUP(AL67,シフト記号表!$C$5:$W$46,21,FALSE))</f>
        <v/>
      </c>
      <c r="AM68" s="181" t="str">
        <f>IF(AM67="","",VLOOKUP(AM67,シフト記号表!$C$5:$W$46,21,FALSE))</f>
        <v/>
      </c>
      <c r="AN68" s="182" t="str">
        <f>IF(AN67="","",VLOOKUP(AN67,シフト記号表!$C$5:$W$46,21,FALSE))</f>
        <v/>
      </c>
      <c r="AO68" s="180" t="str">
        <f>IF(AO67="","",VLOOKUP(AO67,シフト記号表!$C$5:$W$46,21,FALSE))</f>
        <v/>
      </c>
      <c r="AP68" s="181" t="str">
        <f>IF(AP67="","",VLOOKUP(AP67,シフト記号表!$C$5:$W$46,21,FALSE))</f>
        <v/>
      </c>
      <c r="AQ68" s="181" t="str">
        <f>IF(AQ67="","",VLOOKUP(AQ67,シフト記号表!$C$5:$W$46,21,FALSE))</f>
        <v/>
      </c>
      <c r="AR68" s="181" t="str">
        <f>IF(AR67="","",VLOOKUP(AR67,シフト記号表!$C$5:$W$46,21,FALSE))</f>
        <v/>
      </c>
      <c r="AS68" s="181" t="str">
        <f>IF(AS67="","",VLOOKUP(AS67,シフト記号表!$C$5:$W$46,21,FALSE))</f>
        <v/>
      </c>
      <c r="AT68" s="181" t="str">
        <f>IF(AT67="","",VLOOKUP(AT67,シフト記号表!$C$5:$W$46,21,FALSE))</f>
        <v/>
      </c>
      <c r="AU68" s="182" t="str">
        <f>IF(AU67="","",VLOOKUP(AU67,シフト記号表!$C$5:$W$46,21,FALSE))</f>
        <v/>
      </c>
      <c r="AV68" s="180" t="str">
        <f>IF(AV67="","",VLOOKUP(AV67,シフト記号表!$C$5:$W$46,21,FALSE))</f>
        <v/>
      </c>
      <c r="AW68" s="181" t="str">
        <f>IF(AW67="","",VLOOKUP(AW67,シフト記号表!$C$5:$W$46,21,FALSE))</f>
        <v/>
      </c>
      <c r="AX68" s="181" t="str">
        <f>IF(AX67="","",VLOOKUP(AX67,シフト記号表!$C$5:$W$46,21,FALSE))</f>
        <v/>
      </c>
      <c r="AY68" s="181" t="str">
        <f>IF(AY67="","",VLOOKUP(AY67,シフト記号表!$C$5:$W$46,21,FALSE))</f>
        <v/>
      </c>
      <c r="AZ68" s="181" t="str">
        <f>IF(AZ67="","",VLOOKUP(AZ67,シフト記号表!$C$5:$W$46,21,FALSE))</f>
        <v/>
      </c>
      <c r="BA68" s="181" t="str">
        <f>IF(BA67="","",VLOOKUP(BA67,シフト記号表!$C$5:$W$46,21,FALSE))</f>
        <v/>
      </c>
      <c r="BB68" s="182" t="str">
        <f>IF(BB67="","",VLOOKUP(BB67,シフト記号表!$C$5:$W$46,21,FALSE))</f>
        <v/>
      </c>
      <c r="BC68" s="180" t="str">
        <f>IF(BC67="","",VLOOKUP(BC67,シフト記号表!$C$5:$W$46,21,FALSE))</f>
        <v/>
      </c>
      <c r="BD68" s="181" t="str">
        <f>IF(BD67="","",VLOOKUP(BD67,シフト記号表!$C$5:$W$46,21,FALSE))</f>
        <v/>
      </c>
      <c r="BE68" s="181" t="str">
        <f>IF(BE67="","",VLOOKUP(BE67,シフト記号表!$C$5:$W$46,21,FALSE))</f>
        <v/>
      </c>
      <c r="BF68" s="279">
        <f>IF($BI$3="計画",SUM(AA68:BB68),IF($BI$3="実績",SUM(AA68:BE68),""))</f>
        <v>0</v>
      </c>
      <c r="BG68" s="280"/>
      <c r="BH68" s="253">
        <f t="shared" ref="BH68:BH69" si="6">IF($BI$3="計画",BF68/4,IF($BI$3="実績",(BF68/($BI$7/7)),""))</f>
        <v>0</v>
      </c>
      <c r="BI68" s="254"/>
      <c r="BJ68" s="245"/>
      <c r="BK68" s="246"/>
      <c r="BL68" s="246"/>
      <c r="BM68" s="246"/>
      <c r="BN68" s="247"/>
    </row>
    <row r="69" spans="2:66" ht="20.25" customHeight="1" x14ac:dyDescent="0.4">
      <c r="B69" s="59"/>
      <c r="C69" s="258"/>
      <c r="D69" s="262"/>
      <c r="E69" s="260"/>
      <c r="F69" s="261"/>
      <c r="G69" s="281"/>
      <c r="H69" s="282"/>
      <c r="I69" s="283">
        <f>G68</f>
        <v>0</v>
      </c>
      <c r="J69" s="282"/>
      <c r="K69" s="283">
        <f>M68</f>
        <v>0</v>
      </c>
      <c r="L69" s="282"/>
      <c r="M69" s="284"/>
      <c r="N69" s="285"/>
      <c r="O69" s="286"/>
      <c r="P69" s="287"/>
      <c r="Q69" s="287"/>
      <c r="R69" s="288"/>
      <c r="S69" s="273"/>
      <c r="T69" s="249"/>
      <c r="U69" s="274"/>
      <c r="V69" s="29" t="s">
        <v>126</v>
      </c>
      <c r="W69" s="52"/>
      <c r="X69" s="52"/>
      <c r="Y69" s="53"/>
      <c r="Z69" s="69"/>
      <c r="AA69" s="184" t="str">
        <f>IF(AA67="","",VLOOKUP(AA67,シフト記号表!$C$5:$Y$46,23,FALSE))</f>
        <v/>
      </c>
      <c r="AB69" s="185" t="str">
        <f>IF(AB67="","",VLOOKUP(AB67,シフト記号表!$C$5:$Y$46,23,FALSE))</f>
        <v/>
      </c>
      <c r="AC69" s="185" t="str">
        <f>IF(AC67="","",VLOOKUP(AC67,シフト記号表!$C$5:$Y$46,23,FALSE))</f>
        <v/>
      </c>
      <c r="AD69" s="185" t="str">
        <f>IF(AD67="","",VLOOKUP(AD67,シフト記号表!$C$5:$Y$46,23,FALSE))</f>
        <v/>
      </c>
      <c r="AE69" s="185" t="str">
        <f>IF(AE67="","",VLOOKUP(AE67,シフト記号表!$C$5:$Y$46,23,FALSE))</f>
        <v/>
      </c>
      <c r="AF69" s="185" t="str">
        <f>IF(AF67="","",VLOOKUP(AF67,シフト記号表!$C$5:$Y$46,23,FALSE))</f>
        <v/>
      </c>
      <c r="AG69" s="186" t="str">
        <f>IF(AG67="","",VLOOKUP(AG67,シフト記号表!$C$5:$Y$46,23,FALSE))</f>
        <v/>
      </c>
      <c r="AH69" s="184" t="str">
        <f>IF(AH67="","",VLOOKUP(AH67,シフト記号表!$C$5:$Y$46,23,FALSE))</f>
        <v/>
      </c>
      <c r="AI69" s="185" t="str">
        <f>IF(AI67="","",VLOOKUP(AI67,シフト記号表!$C$5:$Y$46,23,FALSE))</f>
        <v/>
      </c>
      <c r="AJ69" s="185" t="str">
        <f>IF(AJ67="","",VLOOKUP(AJ67,シフト記号表!$C$5:$Y$46,23,FALSE))</f>
        <v/>
      </c>
      <c r="AK69" s="185" t="str">
        <f>IF(AK67="","",VLOOKUP(AK67,シフト記号表!$C$5:$Y$46,23,FALSE))</f>
        <v/>
      </c>
      <c r="AL69" s="185" t="str">
        <f>IF(AL67="","",VLOOKUP(AL67,シフト記号表!$C$5:$Y$46,23,FALSE))</f>
        <v/>
      </c>
      <c r="AM69" s="185" t="str">
        <f>IF(AM67="","",VLOOKUP(AM67,シフト記号表!$C$5:$Y$46,23,FALSE))</f>
        <v/>
      </c>
      <c r="AN69" s="186" t="str">
        <f>IF(AN67="","",VLOOKUP(AN67,シフト記号表!$C$5:$Y$46,23,FALSE))</f>
        <v/>
      </c>
      <c r="AO69" s="184" t="str">
        <f>IF(AO67="","",VLOOKUP(AO67,シフト記号表!$C$5:$Y$46,23,FALSE))</f>
        <v/>
      </c>
      <c r="AP69" s="185" t="str">
        <f>IF(AP67="","",VLOOKUP(AP67,シフト記号表!$C$5:$Y$46,23,FALSE))</f>
        <v/>
      </c>
      <c r="AQ69" s="185" t="str">
        <f>IF(AQ67="","",VLOOKUP(AQ67,シフト記号表!$C$5:$Y$46,23,FALSE))</f>
        <v/>
      </c>
      <c r="AR69" s="185" t="str">
        <f>IF(AR67="","",VLOOKUP(AR67,シフト記号表!$C$5:$Y$46,23,FALSE))</f>
        <v/>
      </c>
      <c r="AS69" s="185" t="str">
        <f>IF(AS67="","",VLOOKUP(AS67,シフト記号表!$C$5:$Y$46,23,FALSE))</f>
        <v/>
      </c>
      <c r="AT69" s="185" t="str">
        <f>IF(AT67="","",VLOOKUP(AT67,シフト記号表!$C$5:$Y$46,23,FALSE))</f>
        <v/>
      </c>
      <c r="AU69" s="186" t="str">
        <f>IF(AU67="","",VLOOKUP(AU67,シフト記号表!$C$5:$Y$46,23,FALSE))</f>
        <v/>
      </c>
      <c r="AV69" s="184" t="str">
        <f>IF(AV67="","",VLOOKUP(AV67,シフト記号表!$C$5:$Y$46,23,FALSE))</f>
        <v/>
      </c>
      <c r="AW69" s="185" t="str">
        <f>IF(AW67="","",VLOOKUP(AW67,シフト記号表!$C$5:$Y$46,23,FALSE))</f>
        <v/>
      </c>
      <c r="AX69" s="185" t="str">
        <f>IF(AX67="","",VLOOKUP(AX67,シフト記号表!$C$5:$Y$46,23,FALSE))</f>
        <v/>
      </c>
      <c r="AY69" s="185" t="str">
        <f>IF(AY67="","",VLOOKUP(AY67,シフト記号表!$C$5:$Y$46,23,FALSE))</f>
        <v/>
      </c>
      <c r="AZ69" s="185" t="str">
        <f>IF(AZ67="","",VLOOKUP(AZ67,シフト記号表!$C$5:$Y$46,23,FALSE))</f>
        <v/>
      </c>
      <c r="BA69" s="185" t="str">
        <f>IF(BA67="","",VLOOKUP(BA67,シフト記号表!$C$5:$Y$46,23,FALSE))</f>
        <v/>
      </c>
      <c r="BB69" s="186" t="str">
        <f>IF(BB67="","",VLOOKUP(BB67,シフト記号表!$C$5:$Y$46,23,FALSE))</f>
        <v/>
      </c>
      <c r="BC69" s="184" t="str">
        <f>IF(BC67="","",VLOOKUP(BC67,シフト記号表!$C$5:$Y$46,23,FALSE))</f>
        <v/>
      </c>
      <c r="BD69" s="185" t="str">
        <f>IF(BD67="","",VLOOKUP(BD67,シフト記号表!$C$5:$Y$46,23,FALSE))</f>
        <v/>
      </c>
      <c r="BE69" s="185" t="str">
        <f>IF(BE67="","",VLOOKUP(BE67,シフト記号表!$C$5:$Y$46,23,FALSE))</f>
        <v/>
      </c>
      <c r="BF69" s="289">
        <f>IF($BI$3="計画",SUM(AA69:BB69),IF($BI$3="実績",SUM(AA69:BE69),""))</f>
        <v>0</v>
      </c>
      <c r="BG69" s="290"/>
      <c r="BH69" s="255">
        <f t="shared" si="6"/>
        <v>0</v>
      </c>
      <c r="BI69" s="256"/>
      <c r="BJ69" s="248"/>
      <c r="BK69" s="249"/>
      <c r="BL69" s="249"/>
      <c r="BM69" s="249"/>
      <c r="BN69" s="250"/>
    </row>
    <row r="70" spans="2:66" ht="20.25" customHeight="1" x14ac:dyDescent="0.4">
      <c r="B70" s="60"/>
      <c r="C70" s="257"/>
      <c r="D70" s="259"/>
      <c r="E70" s="260"/>
      <c r="F70" s="261"/>
      <c r="G70" s="263"/>
      <c r="H70" s="264"/>
      <c r="I70" s="240"/>
      <c r="J70" s="208"/>
      <c r="K70" s="240"/>
      <c r="L70" s="208"/>
      <c r="M70" s="265"/>
      <c r="N70" s="266"/>
      <c r="O70" s="267"/>
      <c r="P70" s="268"/>
      <c r="Q70" s="268"/>
      <c r="R70" s="264"/>
      <c r="S70" s="269"/>
      <c r="T70" s="243"/>
      <c r="U70" s="270"/>
      <c r="V70" s="25" t="s">
        <v>18</v>
      </c>
      <c r="W70" s="32"/>
      <c r="X70" s="32"/>
      <c r="Y70" s="20"/>
      <c r="Z70" s="68"/>
      <c r="AA70" s="211"/>
      <c r="AB70" s="217"/>
      <c r="AC70" s="217"/>
      <c r="AD70" s="217"/>
      <c r="AE70" s="217"/>
      <c r="AF70" s="217"/>
      <c r="AG70" s="213"/>
      <c r="AH70" s="211"/>
      <c r="AI70" s="217"/>
      <c r="AJ70" s="217"/>
      <c r="AK70" s="217"/>
      <c r="AL70" s="217"/>
      <c r="AM70" s="217"/>
      <c r="AN70" s="213"/>
      <c r="AO70" s="211"/>
      <c r="AP70" s="217"/>
      <c r="AQ70" s="217"/>
      <c r="AR70" s="217"/>
      <c r="AS70" s="217"/>
      <c r="AT70" s="217"/>
      <c r="AU70" s="213"/>
      <c r="AV70" s="211"/>
      <c r="AW70" s="217"/>
      <c r="AX70" s="217"/>
      <c r="AY70" s="217"/>
      <c r="AZ70" s="217"/>
      <c r="BA70" s="217"/>
      <c r="BB70" s="213"/>
      <c r="BC70" s="211"/>
      <c r="BD70" s="217"/>
      <c r="BE70" s="218"/>
      <c r="BF70" s="275"/>
      <c r="BG70" s="276"/>
      <c r="BH70" s="251"/>
      <c r="BI70" s="252"/>
      <c r="BJ70" s="242"/>
      <c r="BK70" s="243"/>
      <c r="BL70" s="243"/>
      <c r="BM70" s="243"/>
      <c r="BN70" s="244"/>
    </row>
    <row r="71" spans="2:66" ht="20.25" customHeight="1" x14ac:dyDescent="0.4">
      <c r="B71" s="58">
        <f>B68+1</f>
        <v>18</v>
      </c>
      <c r="C71" s="258"/>
      <c r="D71" s="262"/>
      <c r="E71" s="260"/>
      <c r="F71" s="261"/>
      <c r="G71" s="263"/>
      <c r="H71" s="264"/>
      <c r="I71" s="240"/>
      <c r="J71" s="208"/>
      <c r="K71" s="240"/>
      <c r="L71" s="208"/>
      <c r="M71" s="277"/>
      <c r="N71" s="278"/>
      <c r="O71" s="267"/>
      <c r="P71" s="268"/>
      <c r="Q71" s="268"/>
      <c r="R71" s="264"/>
      <c r="S71" s="271"/>
      <c r="T71" s="246"/>
      <c r="U71" s="272"/>
      <c r="V71" s="27" t="s">
        <v>84</v>
      </c>
      <c r="W71" s="28"/>
      <c r="X71" s="28"/>
      <c r="Y71" s="23"/>
      <c r="Z71" s="63"/>
      <c r="AA71" s="180" t="str">
        <f>IF(AA70="","",VLOOKUP(AA70,シフト記号表!$C$5:$W$46,21,FALSE))</f>
        <v/>
      </c>
      <c r="AB71" s="181" t="str">
        <f>IF(AB70="","",VLOOKUP(AB70,シフト記号表!$C$5:$W$46,21,FALSE))</f>
        <v/>
      </c>
      <c r="AC71" s="181" t="str">
        <f>IF(AC70="","",VLOOKUP(AC70,シフト記号表!$C$5:$W$46,21,FALSE))</f>
        <v/>
      </c>
      <c r="AD71" s="181" t="str">
        <f>IF(AD70="","",VLOOKUP(AD70,シフト記号表!$C$5:$W$46,21,FALSE))</f>
        <v/>
      </c>
      <c r="AE71" s="181" t="str">
        <f>IF(AE70="","",VLOOKUP(AE70,シフト記号表!$C$5:$W$46,21,FALSE))</f>
        <v/>
      </c>
      <c r="AF71" s="181" t="str">
        <f>IF(AF70="","",VLOOKUP(AF70,シフト記号表!$C$5:$W$46,21,FALSE))</f>
        <v/>
      </c>
      <c r="AG71" s="182" t="str">
        <f>IF(AG70="","",VLOOKUP(AG70,シフト記号表!$C$5:$W$46,21,FALSE))</f>
        <v/>
      </c>
      <c r="AH71" s="180" t="str">
        <f>IF(AH70="","",VLOOKUP(AH70,シフト記号表!$C$5:$W$46,21,FALSE))</f>
        <v/>
      </c>
      <c r="AI71" s="181" t="str">
        <f>IF(AI70="","",VLOOKUP(AI70,シフト記号表!$C$5:$W$46,21,FALSE))</f>
        <v/>
      </c>
      <c r="AJ71" s="181" t="str">
        <f>IF(AJ70="","",VLOOKUP(AJ70,シフト記号表!$C$5:$W$46,21,FALSE))</f>
        <v/>
      </c>
      <c r="AK71" s="181" t="str">
        <f>IF(AK70="","",VLOOKUP(AK70,シフト記号表!$C$5:$W$46,21,FALSE))</f>
        <v/>
      </c>
      <c r="AL71" s="181" t="str">
        <f>IF(AL70="","",VLOOKUP(AL70,シフト記号表!$C$5:$W$46,21,FALSE))</f>
        <v/>
      </c>
      <c r="AM71" s="181" t="str">
        <f>IF(AM70="","",VLOOKUP(AM70,シフト記号表!$C$5:$W$46,21,FALSE))</f>
        <v/>
      </c>
      <c r="AN71" s="182" t="str">
        <f>IF(AN70="","",VLOOKUP(AN70,シフト記号表!$C$5:$W$46,21,FALSE))</f>
        <v/>
      </c>
      <c r="AO71" s="180" t="str">
        <f>IF(AO70="","",VLOOKUP(AO70,シフト記号表!$C$5:$W$46,21,FALSE))</f>
        <v/>
      </c>
      <c r="AP71" s="181" t="str">
        <f>IF(AP70="","",VLOOKUP(AP70,シフト記号表!$C$5:$W$46,21,FALSE))</f>
        <v/>
      </c>
      <c r="AQ71" s="181" t="str">
        <f>IF(AQ70="","",VLOOKUP(AQ70,シフト記号表!$C$5:$W$46,21,FALSE))</f>
        <v/>
      </c>
      <c r="AR71" s="181" t="str">
        <f>IF(AR70="","",VLOOKUP(AR70,シフト記号表!$C$5:$W$46,21,FALSE))</f>
        <v/>
      </c>
      <c r="AS71" s="181" t="str">
        <f>IF(AS70="","",VLOOKUP(AS70,シフト記号表!$C$5:$W$46,21,FALSE))</f>
        <v/>
      </c>
      <c r="AT71" s="181" t="str">
        <f>IF(AT70="","",VLOOKUP(AT70,シフト記号表!$C$5:$W$46,21,FALSE))</f>
        <v/>
      </c>
      <c r="AU71" s="182" t="str">
        <f>IF(AU70="","",VLOOKUP(AU70,シフト記号表!$C$5:$W$46,21,FALSE))</f>
        <v/>
      </c>
      <c r="AV71" s="180" t="str">
        <f>IF(AV70="","",VLOOKUP(AV70,シフト記号表!$C$5:$W$46,21,FALSE))</f>
        <v/>
      </c>
      <c r="AW71" s="181" t="str">
        <f>IF(AW70="","",VLOOKUP(AW70,シフト記号表!$C$5:$W$46,21,FALSE))</f>
        <v/>
      </c>
      <c r="AX71" s="181" t="str">
        <f>IF(AX70="","",VLOOKUP(AX70,シフト記号表!$C$5:$W$46,21,FALSE))</f>
        <v/>
      </c>
      <c r="AY71" s="181" t="str">
        <f>IF(AY70="","",VLOOKUP(AY70,シフト記号表!$C$5:$W$46,21,FALSE))</f>
        <v/>
      </c>
      <c r="AZ71" s="181" t="str">
        <f>IF(AZ70="","",VLOOKUP(AZ70,シフト記号表!$C$5:$W$46,21,FALSE))</f>
        <v/>
      </c>
      <c r="BA71" s="181" t="str">
        <f>IF(BA70="","",VLOOKUP(BA70,シフト記号表!$C$5:$W$46,21,FALSE))</f>
        <v/>
      </c>
      <c r="BB71" s="182" t="str">
        <f>IF(BB70="","",VLOOKUP(BB70,シフト記号表!$C$5:$W$46,21,FALSE))</f>
        <v/>
      </c>
      <c r="BC71" s="180" t="str">
        <f>IF(BC70="","",VLOOKUP(BC70,シフト記号表!$C$5:$W$46,21,FALSE))</f>
        <v/>
      </c>
      <c r="BD71" s="181" t="str">
        <f>IF(BD70="","",VLOOKUP(BD70,シフト記号表!$C$5:$W$46,21,FALSE))</f>
        <v/>
      </c>
      <c r="BE71" s="181" t="str">
        <f>IF(BE70="","",VLOOKUP(BE70,シフト記号表!$C$5:$W$46,21,FALSE))</f>
        <v/>
      </c>
      <c r="BF71" s="279">
        <f>IF($BI$3="計画",SUM(AA71:BB71),IF($BI$3="実績",SUM(AA71:BE71),""))</f>
        <v>0</v>
      </c>
      <c r="BG71" s="280"/>
      <c r="BH71" s="253">
        <f t="shared" ref="BH71:BH72" si="7">IF($BI$3="計画",BF71/4,IF($BI$3="実績",(BF71/($BI$7/7)),""))</f>
        <v>0</v>
      </c>
      <c r="BI71" s="254"/>
      <c r="BJ71" s="245"/>
      <c r="BK71" s="246"/>
      <c r="BL71" s="246"/>
      <c r="BM71" s="246"/>
      <c r="BN71" s="247"/>
    </row>
    <row r="72" spans="2:66" ht="20.25" customHeight="1" x14ac:dyDescent="0.4">
      <c r="B72" s="59"/>
      <c r="C72" s="258"/>
      <c r="D72" s="262"/>
      <c r="E72" s="260"/>
      <c r="F72" s="261"/>
      <c r="G72" s="281"/>
      <c r="H72" s="282"/>
      <c r="I72" s="283">
        <f>G71</f>
        <v>0</v>
      </c>
      <c r="J72" s="282"/>
      <c r="K72" s="283">
        <f>M71</f>
        <v>0</v>
      </c>
      <c r="L72" s="282"/>
      <c r="M72" s="284"/>
      <c r="N72" s="285"/>
      <c r="O72" s="286"/>
      <c r="P72" s="287"/>
      <c r="Q72" s="287"/>
      <c r="R72" s="288"/>
      <c r="S72" s="273"/>
      <c r="T72" s="249"/>
      <c r="U72" s="274"/>
      <c r="V72" s="29" t="s">
        <v>126</v>
      </c>
      <c r="W72" s="52"/>
      <c r="X72" s="52"/>
      <c r="Y72" s="53"/>
      <c r="Z72" s="69"/>
      <c r="AA72" s="184" t="str">
        <f>IF(AA70="","",VLOOKUP(AA70,シフト記号表!$C$5:$Y$46,23,FALSE))</f>
        <v/>
      </c>
      <c r="AB72" s="185" t="str">
        <f>IF(AB70="","",VLOOKUP(AB70,シフト記号表!$C$5:$Y$46,23,FALSE))</f>
        <v/>
      </c>
      <c r="AC72" s="185" t="str">
        <f>IF(AC70="","",VLOOKUP(AC70,シフト記号表!$C$5:$Y$46,23,FALSE))</f>
        <v/>
      </c>
      <c r="AD72" s="185" t="str">
        <f>IF(AD70="","",VLOOKUP(AD70,シフト記号表!$C$5:$Y$46,23,FALSE))</f>
        <v/>
      </c>
      <c r="AE72" s="185" t="str">
        <f>IF(AE70="","",VLOOKUP(AE70,シフト記号表!$C$5:$Y$46,23,FALSE))</f>
        <v/>
      </c>
      <c r="AF72" s="185" t="str">
        <f>IF(AF70="","",VLOOKUP(AF70,シフト記号表!$C$5:$Y$46,23,FALSE))</f>
        <v/>
      </c>
      <c r="AG72" s="186" t="str">
        <f>IF(AG70="","",VLOOKUP(AG70,シフト記号表!$C$5:$Y$46,23,FALSE))</f>
        <v/>
      </c>
      <c r="AH72" s="184" t="str">
        <f>IF(AH70="","",VLOOKUP(AH70,シフト記号表!$C$5:$Y$46,23,FALSE))</f>
        <v/>
      </c>
      <c r="AI72" s="185" t="str">
        <f>IF(AI70="","",VLOOKUP(AI70,シフト記号表!$C$5:$Y$46,23,FALSE))</f>
        <v/>
      </c>
      <c r="AJ72" s="185" t="str">
        <f>IF(AJ70="","",VLOOKUP(AJ70,シフト記号表!$C$5:$Y$46,23,FALSE))</f>
        <v/>
      </c>
      <c r="AK72" s="185" t="str">
        <f>IF(AK70="","",VLOOKUP(AK70,シフト記号表!$C$5:$Y$46,23,FALSE))</f>
        <v/>
      </c>
      <c r="AL72" s="185" t="str">
        <f>IF(AL70="","",VLOOKUP(AL70,シフト記号表!$C$5:$Y$46,23,FALSE))</f>
        <v/>
      </c>
      <c r="AM72" s="185" t="str">
        <f>IF(AM70="","",VLOOKUP(AM70,シフト記号表!$C$5:$Y$46,23,FALSE))</f>
        <v/>
      </c>
      <c r="AN72" s="186" t="str">
        <f>IF(AN70="","",VLOOKUP(AN70,シフト記号表!$C$5:$Y$46,23,FALSE))</f>
        <v/>
      </c>
      <c r="AO72" s="184" t="str">
        <f>IF(AO70="","",VLOOKUP(AO70,シフト記号表!$C$5:$Y$46,23,FALSE))</f>
        <v/>
      </c>
      <c r="AP72" s="185" t="str">
        <f>IF(AP70="","",VLOOKUP(AP70,シフト記号表!$C$5:$Y$46,23,FALSE))</f>
        <v/>
      </c>
      <c r="AQ72" s="185" t="str">
        <f>IF(AQ70="","",VLOOKUP(AQ70,シフト記号表!$C$5:$Y$46,23,FALSE))</f>
        <v/>
      </c>
      <c r="AR72" s="185" t="str">
        <f>IF(AR70="","",VLOOKUP(AR70,シフト記号表!$C$5:$Y$46,23,FALSE))</f>
        <v/>
      </c>
      <c r="AS72" s="185" t="str">
        <f>IF(AS70="","",VLOOKUP(AS70,シフト記号表!$C$5:$Y$46,23,FALSE))</f>
        <v/>
      </c>
      <c r="AT72" s="185" t="str">
        <f>IF(AT70="","",VLOOKUP(AT70,シフト記号表!$C$5:$Y$46,23,FALSE))</f>
        <v/>
      </c>
      <c r="AU72" s="186" t="str">
        <f>IF(AU70="","",VLOOKUP(AU70,シフト記号表!$C$5:$Y$46,23,FALSE))</f>
        <v/>
      </c>
      <c r="AV72" s="184" t="str">
        <f>IF(AV70="","",VLOOKUP(AV70,シフト記号表!$C$5:$Y$46,23,FALSE))</f>
        <v/>
      </c>
      <c r="AW72" s="185" t="str">
        <f>IF(AW70="","",VLOOKUP(AW70,シフト記号表!$C$5:$Y$46,23,FALSE))</f>
        <v/>
      </c>
      <c r="AX72" s="185" t="str">
        <f>IF(AX70="","",VLOOKUP(AX70,シフト記号表!$C$5:$Y$46,23,FALSE))</f>
        <v/>
      </c>
      <c r="AY72" s="185" t="str">
        <f>IF(AY70="","",VLOOKUP(AY70,シフト記号表!$C$5:$Y$46,23,FALSE))</f>
        <v/>
      </c>
      <c r="AZ72" s="185" t="str">
        <f>IF(AZ70="","",VLOOKUP(AZ70,シフト記号表!$C$5:$Y$46,23,FALSE))</f>
        <v/>
      </c>
      <c r="BA72" s="185" t="str">
        <f>IF(BA70="","",VLOOKUP(BA70,シフト記号表!$C$5:$Y$46,23,FALSE))</f>
        <v/>
      </c>
      <c r="BB72" s="186" t="str">
        <f>IF(BB70="","",VLOOKUP(BB70,シフト記号表!$C$5:$Y$46,23,FALSE))</f>
        <v/>
      </c>
      <c r="BC72" s="184" t="str">
        <f>IF(BC70="","",VLOOKUP(BC70,シフト記号表!$C$5:$Y$46,23,FALSE))</f>
        <v/>
      </c>
      <c r="BD72" s="185" t="str">
        <f>IF(BD70="","",VLOOKUP(BD70,シフト記号表!$C$5:$Y$46,23,FALSE))</f>
        <v/>
      </c>
      <c r="BE72" s="185" t="str">
        <f>IF(BE70="","",VLOOKUP(BE70,シフト記号表!$C$5:$Y$46,23,FALSE))</f>
        <v/>
      </c>
      <c r="BF72" s="289">
        <f>IF($BI$3="計画",SUM(AA72:BB72),IF($BI$3="実績",SUM(AA72:BE72),""))</f>
        <v>0</v>
      </c>
      <c r="BG72" s="290"/>
      <c r="BH72" s="255">
        <f t="shared" si="7"/>
        <v>0</v>
      </c>
      <c r="BI72" s="256"/>
      <c r="BJ72" s="248"/>
      <c r="BK72" s="249"/>
      <c r="BL72" s="249"/>
      <c r="BM72" s="249"/>
      <c r="BN72" s="250"/>
    </row>
    <row r="73" spans="2:66" ht="20.25" customHeight="1" x14ac:dyDescent="0.4">
      <c r="B73" s="60"/>
      <c r="C73" s="257"/>
      <c r="D73" s="259"/>
      <c r="E73" s="260"/>
      <c r="F73" s="261"/>
      <c r="G73" s="263"/>
      <c r="H73" s="264"/>
      <c r="I73" s="240"/>
      <c r="J73" s="208"/>
      <c r="K73" s="240"/>
      <c r="L73" s="208"/>
      <c r="M73" s="265"/>
      <c r="N73" s="266"/>
      <c r="O73" s="267"/>
      <c r="P73" s="268"/>
      <c r="Q73" s="268"/>
      <c r="R73" s="264"/>
      <c r="S73" s="269"/>
      <c r="T73" s="243"/>
      <c r="U73" s="270"/>
      <c r="V73" s="25" t="s">
        <v>18</v>
      </c>
      <c r="W73" s="32"/>
      <c r="X73" s="32"/>
      <c r="Y73" s="20"/>
      <c r="Z73" s="68"/>
      <c r="AA73" s="211"/>
      <c r="AB73" s="217"/>
      <c r="AC73" s="217"/>
      <c r="AD73" s="217"/>
      <c r="AE73" s="217"/>
      <c r="AF73" s="217"/>
      <c r="AG73" s="213"/>
      <c r="AH73" s="211"/>
      <c r="AI73" s="217"/>
      <c r="AJ73" s="217"/>
      <c r="AK73" s="217"/>
      <c r="AL73" s="217"/>
      <c r="AM73" s="217"/>
      <c r="AN73" s="213"/>
      <c r="AO73" s="211"/>
      <c r="AP73" s="217"/>
      <c r="AQ73" s="217"/>
      <c r="AR73" s="217"/>
      <c r="AS73" s="217"/>
      <c r="AT73" s="217"/>
      <c r="AU73" s="213"/>
      <c r="AV73" s="211"/>
      <c r="AW73" s="217"/>
      <c r="AX73" s="217"/>
      <c r="AY73" s="217"/>
      <c r="AZ73" s="217"/>
      <c r="BA73" s="217"/>
      <c r="BB73" s="213"/>
      <c r="BC73" s="211"/>
      <c r="BD73" s="217"/>
      <c r="BE73" s="218"/>
      <c r="BF73" s="275"/>
      <c r="BG73" s="276"/>
      <c r="BH73" s="251"/>
      <c r="BI73" s="252"/>
      <c r="BJ73" s="242"/>
      <c r="BK73" s="243"/>
      <c r="BL73" s="243"/>
      <c r="BM73" s="243"/>
      <c r="BN73" s="244"/>
    </row>
    <row r="74" spans="2:66" ht="20.25" customHeight="1" x14ac:dyDescent="0.4">
      <c r="B74" s="58">
        <f>B71+1</f>
        <v>19</v>
      </c>
      <c r="C74" s="258"/>
      <c r="D74" s="262"/>
      <c r="E74" s="260"/>
      <c r="F74" s="261"/>
      <c r="G74" s="263"/>
      <c r="H74" s="264"/>
      <c r="I74" s="240"/>
      <c r="J74" s="208"/>
      <c r="K74" s="240"/>
      <c r="L74" s="208"/>
      <c r="M74" s="277"/>
      <c r="N74" s="278"/>
      <c r="O74" s="267"/>
      <c r="P74" s="268"/>
      <c r="Q74" s="268"/>
      <c r="R74" s="264"/>
      <c r="S74" s="271"/>
      <c r="T74" s="246"/>
      <c r="U74" s="272"/>
      <c r="V74" s="27" t="s">
        <v>84</v>
      </c>
      <c r="W74" s="28"/>
      <c r="X74" s="28"/>
      <c r="Y74" s="23"/>
      <c r="Z74" s="63"/>
      <c r="AA74" s="180" t="str">
        <f>IF(AA73="","",VLOOKUP(AA73,シフト記号表!$C$5:$W$46,21,FALSE))</f>
        <v/>
      </c>
      <c r="AB74" s="181" t="str">
        <f>IF(AB73="","",VLOOKUP(AB73,シフト記号表!$C$5:$W$46,21,FALSE))</f>
        <v/>
      </c>
      <c r="AC74" s="181" t="str">
        <f>IF(AC73="","",VLOOKUP(AC73,シフト記号表!$C$5:$W$46,21,FALSE))</f>
        <v/>
      </c>
      <c r="AD74" s="181" t="str">
        <f>IF(AD73="","",VLOOKUP(AD73,シフト記号表!$C$5:$W$46,21,FALSE))</f>
        <v/>
      </c>
      <c r="AE74" s="181" t="str">
        <f>IF(AE73="","",VLOOKUP(AE73,シフト記号表!$C$5:$W$46,21,FALSE))</f>
        <v/>
      </c>
      <c r="AF74" s="181" t="str">
        <f>IF(AF73="","",VLOOKUP(AF73,シフト記号表!$C$5:$W$46,21,FALSE))</f>
        <v/>
      </c>
      <c r="AG74" s="182" t="str">
        <f>IF(AG73="","",VLOOKUP(AG73,シフト記号表!$C$5:$W$46,21,FALSE))</f>
        <v/>
      </c>
      <c r="AH74" s="180" t="str">
        <f>IF(AH73="","",VLOOKUP(AH73,シフト記号表!$C$5:$W$46,21,FALSE))</f>
        <v/>
      </c>
      <c r="AI74" s="181" t="str">
        <f>IF(AI73="","",VLOOKUP(AI73,シフト記号表!$C$5:$W$46,21,FALSE))</f>
        <v/>
      </c>
      <c r="AJ74" s="181" t="str">
        <f>IF(AJ73="","",VLOOKUP(AJ73,シフト記号表!$C$5:$W$46,21,FALSE))</f>
        <v/>
      </c>
      <c r="AK74" s="181" t="str">
        <f>IF(AK73="","",VLOOKUP(AK73,シフト記号表!$C$5:$W$46,21,FALSE))</f>
        <v/>
      </c>
      <c r="AL74" s="181" t="str">
        <f>IF(AL73="","",VLOOKUP(AL73,シフト記号表!$C$5:$W$46,21,FALSE))</f>
        <v/>
      </c>
      <c r="AM74" s="181" t="str">
        <f>IF(AM73="","",VLOOKUP(AM73,シフト記号表!$C$5:$W$46,21,FALSE))</f>
        <v/>
      </c>
      <c r="AN74" s="182" t="str">
        <f>IF(AN73="","",VLOOKUP(AN73,シフト記号表!$C$5:$W$46,21,FALSE))</f>
        <v/>
      </c>
      <c r="AO74" s="180" t="str">
        <f>IF(AO73="","",VLOOKUP(AO73,シフト記号表!$C$5:$W$46,21,FALSE))</f>
        <v/>
      </c>
      <c r="AP74" s="181" t="str">
        <f>IF(AP73="","",VLOOKUP(AP73,シフト記号表!$C$5:$W$46,21,FALSE))</f>
        <v/>
      </c>
      <c r="AQ74" s="181" t="str">
        <f>IF(AQ73="","",VLOOKUP(AQ73,シフト記号表!$C$5:$W$46,21,FALSE))</f>
        <v/>
      </c>
      <c r="AR74" s="181" t="str">
        <f>IF(AR73="","",VLOOKUP(AR73,シフト記号表!$C$5:$W$46,21,FALSE))</f>
        <v/>
      </c>
      <c r="AS74" s="181" t="str">
        <f>IF(AS73="","",VLOOKUP(AS73,シフト記号表!$C$5:$W$46,21,FALSE))</f>
        <v/>
      </c>
      <c r="AT74" s="181" t="str">
        <f>IF(AT73="","",VLOOKUP(AT73,シフト記号表!$C$5:$W$46,21,FALSE))</f>
        <v/>
      </c>
      <c r="AU74" s="182" t="str">
        <f>IF(AU73="","",VLOOKUP(AU73,シフト記号表!$C$5:$W$46,21,FALSE))</f>
        <v/>
      </c>
      <c r="AV74" s="180" t="str">
        <f>IF(AV73="","",VLOOKUP(AV73,シフト記号表!$C$5:$W$46,21,FALSE))</f>
        <v/>
      </c>
      <c r="AW74" s="181" t="str">
        <f>IF(AW73="","",VLOOKUP(AW73,シフト記号表!$C$5:$W$46,21,FALSE))</f>
        <v/>
      </c>
      <c r="AX74" s="181" t="str">
        <f>IF(AX73="","",VLOOKUP(AX73,シフト記号表!$C$5:$W$46,21,FALSE))</f>
        <v/>
      </c>
      <c r="AY74" s="181" t="str">
        <f>IF(AY73="","",VLOOKUP(AY73,シフト記号表!$C$5:$W$46,21,FALSE))</f>
        <v/>
      </c>
      <c r="AZ74" s="181" t="str">
        <f>IF(AZ73="","",VLOOKUP(AZ73,シフト記号表!$C$5:$W$46,21,FALSE))</f>
        <v/>
      </c>
      <c r="BA74" s="181" t="str">
        <f>IF(BA73="","",VLOOKUP(BA73,シフト記号表!$C$5:$W$46,21,FALSE))</f>
        <v/>
      </c>
      <c r="BB74" s="182" t="str">
        <f>IF(BB73="","",VLOOKUP(BB73,シフト記号表!$C$5:$W$46,21,FALSE))</f>
        <v/>
      </c>
      <c r="BC74" s="180" t="str">
        <f>IF(BC73="","",VLOOKUP(BC73,シフト記号表!$C$5:$W$46,21,FALSE))</f>
        <v/>
      </c>
      <c r="BD74" s="181" t="str">
        <f>IF(BD73="","",VLOOKUP(BD73,シフト記号表!$C$5:$W$46,21,FALSE))</f>
        <v/>
      </c>
      <c r="BE74" s="181" t="str">
        <f>IF(BE73="","",VLOOKUP(BE73,シフト記号表!$C$5:$W$46,21,FALSE))</f>
        <v/>
      </c>
      <c r="BF74" s="279">
        <f>IF($BI$3="計画",SUM(AA74:BB74),IF($BI$3="実績",SUM(AA74:BE74),""))</f>
        <v>0</v>
      </c>
      <c r="BG74" s="280"/>
      <c r="BH74" s="253">
        <f t="shared" ref="BH74:BH75" si="8">IF($BI$3="計画",BF74/4,IF($BI$3="実績",(BF74/($BI$7/7)),""))</f>
        <v>0</v>
      </c>
      <c r="BI74" s="254"/>
      <c r="BJ74" s="245"/>
      <c r="BK74" s="246"/>
      <c r="BL74" s="246"/>
      <c r="BM74" s="246"/>
      <c r="BN74" s="247"/>
    </row>
    <row r="75" spans="2:66" ht="20.25" customHeight="1" x14ac:dyDescent="0.4">
      <c r="B75" s="59"/>
      <c r="C75" s="258"/>
      <c r="D75" s="262"/>
      <c r="E75" s="260"/>
      <c r="F75" s="261"/>
      <c r="G75" s="281"/>
      <c r="H75" s="282"/>
      <c r="I75" s="283">
        <f>G74</f>
        <v>0</v>
      </c>
      <c r="J75" s="282"/>
      <c r="K75" s="283">
        <f>M74</f>
        <v>0</v>
      </c>
      <c r="L75" s="282"/>
      <c r="M75" s="284"/>
      <c r="N75" s="285"/>
      <c r="O75" s="286"/>
      <c r="P75" s="287"/>
      <c r="Q75" s="287"/>
      <c r="R75" s="288"/>
      <c r="S75" s="273"/>
      <c r="T75" s="249"/>
      <c r="U75" s="274"/>
      <c r="V75" s="29" t="s">
        <v>126</v>
      </c>
      <c r="W75" s="52"/>
      <c r="X75" s="52"/>
      <c r="Y75" s="53"/>
      <c r="Z75" s="69"/>
      <c r="AA75" s="184" t="str">
        <f>IF(AA73="","",VLOOKUP(AA73,シフト記号表!$C$5:$Y$46,23,FALSE))</f>
        <v/>
      </c>
      <c r="AB75" s="185" t="str">
        <f>IF(AB73="","",VLOOKUP(AB73,シフト記号表!$C$5:$Y$46,23,FALSE))</f>
        <v/>
      </c>
      <c r="AC75" s="185" t="str">
        <f>IF(AC73="","",VLOOKUP(AC73,シフト記号表!$C$5:$Y$46,23,FALSE))</f>
        <v/>
      </c>
      <c r="AD75" s="185" t="str">
        <f>IF(AD73="","",VLOOKUP(AD73,シフト記号表!$C$5:$Y$46,23,FALSE))</f>
        <v/>
      </c>
      <c r="AE75" s="185" t="str">
        <f>IF(AE73="","",VLOOKUP(AE73,シフト記号表!$C$5:$Y$46,23,FALSE))</f>
        <v/>
      </c>
      <c r="AF75" s="185" t="str">
        <f>IF(AF73="","",VLOOKUP(AF73,シフト記号表!$C$5:$Y$46,23,FALSE))</f>
        <v/>
      </c>
      <c r="AG75" s="186" t="str">
        <f>IF(AG73="","",VLOOKUP(AG73,シフト記号表!$C$5:$Y$46,23,FALSE))</f>
        <v/>
      </c>
      <c r="AH75" s="184" t="str">
        <f>IF(AH73="","",VLOOKUP(AH73,シフト記号表!$C$5:$Y$46,23,FALSE))</f>
        <v/>
      </c>
      <c r="AI75" s="185" t="str">
        <f>IF(AI73="","",VLOOKUP(AI73,シフト記号表!$C$5:$Y$46,23,FALSE))</f>
        <v/>
      </c>
      <c r="AJ75" s="185" t="str">
        <f>IF(AJ73="","",VLOOKUP(AJ73,シフト記号表!$C$5:$Y$46,23,FALSE))</f>
        <v/>
      </c>
      <c r="AK75" s="185" t="str">
        <f>IF(AK73="","",VLOOKUP(AK73,シフト記号表!$C$5:$Y$46,23,FALSE))</f>
        <v/>
      </c>
      <c r="AL75" s="185" t="str">
        <f>IF(AL73="","",VLOOKUP(AL73,シフト記号表!$C$5:$Y$46,23,FALSE))</f>
        <v/>
      </c>
      <c r="AM75" s="185" t="str">
        <f>IF(AM73="","",VLOOKUP(AM73,シフト記号表!$C$5:$Y$46,23,FALSE))</f>
        <v/>
      </c>
      <c r="AN75" s="186" t="str">
        <f>IF(AN73="","",VLOOKUP(AN73,シフト記号表!$C$5:$Y$46,23,FALSE))</f>
        <v/>
      </c>
      <c r="AO75" s="184" t="str">
        <f>IF(AO73="","",VLOOKUP(AO73,シフト記号表!$C$5:$Y$46,23,FALSE))</f>
        <v/>
      </c>
      <c r="AP75" s="185" t="str">
        <f>IF(AP73="","",VLOOKUP(AP73,シフト記号表!$C$5:$Y$46,23,FALSE))</f>
        <v/>
      </c>
      <c r="AQ75" s="185" t="str">
        <f>IF(AQ73="","",VLOOKUP(AQ73,シフト記号表!$C$5:$Y$46,23,FALSE))</f>
        <v/>
      </c>
      <c r="AR75" s="185" t="str">
        <f>IF(AR73="","",VLOOKUP(AR73,シフト記号表!$C$5:$Y$46,23,FALSE))</f>
        <v/>
      </c>
      <c r="AS75" s="185" t="str">
        <f>IF(AS73="","",VLOOKUP(AS73,シフト記号表!$C$5:$Y$46,23,FALSE))</f>
        <v/>
      </c>
      <c r="AT75" s="185" t="str">
        <f>IF(AT73="","",VLOOKUP(AT73,シフト記号表!$C$5:$Y$46,23,FALSE))</f>
        <v/>
      </c>
      <c r="AU75" s="186" t="str">
        <f>IF(AU73="","",VLOOKUP(AU73,シフト記号表!$C$5:$Y$46,23,FALSE))</f>
        <v/>
      </c>
      <c r="AV75" s="184" t="str">
        <f>IF(AV73="","",VLOOKUP(AV73,シフト記号表!$C$5:$Y$46,23,FALSE))</f>
        <v/>
      </c>
      <c r="AW75" s="185" t="str">
        <f>IF(AW73="","",VLOOKUP(AW73,シフト記号表!$C$5:$Y$46,23,FALSE))</f>
        <v/>
      </c>
      <c r="AX75" s="185" t="str">
        <f>IF(AX73="","",VLOOKUP(AX73,シフト記号表!$C$5:$Y$46,23,FALSE))</f>
        <v/>
      </c>
      <c r="AY75" s="185" t="str">
        <f>IF(AY73="","",VLOOKUP(AY73,シフト記号表!$C$5:$Y$46,23,FALSE))</f>
        <v/>
      </c>
      <c r="AZ75" s="185" t="str">
        <f>IF(AZ73="","",VLOOKUP(AZ73,シフト記号表!$C$5:$Y$46,23,FALSE))</f>
        <v/>
      </c>
      <c r="BA75" s="185" t="str">
        <f>IF(BA73="","",VLOOKUP(BA73,シフト記号表!$C$5:$Y$46,23,FALSE))</f>
        <v/>
      </c>
      <c r="BB75" s="186" t="str">
        <f>IF(BB73="","",VLOOKUP(BB73,シフト記号表!$C$5:$Y$46,23,FALSE))</f>
        <v/>
      </c>
      <c r="BC75" s="184" t="str">
        <f>IF(BC73="","",VLOOKUP(BC73,シフト記号表!$C$5:$Y$46,23,FALSE))</f>
        <v/>
      </c>
      <c r="BD75" s="185" t="str">
        <f>IF(BD73="","",VLOOKUP(BD73,シフト記号表!$C$5:$Y$46,23,FALSE))</f>
        <v/>
      </c>
      <c r="BE75" s="185" t="str">
        <f>IF(BE73="","",VLOOKUP(BE73,シフト記号表!$C$5:$Y$46,23,FALSE))</f>
        <v/>
      </c>
      <c r="BF75" s="289">
        <f>IF($BI$3="計画",SUM(AA75:BB75),IF($BI$3="実績",SUM(AA75:BE75),""))</f>
        <v>0</v>
      </c>
      <c r="BG75" s="290"/>
      <c r="BH75" s="255">
        <f t="shared" si="8"/>
        <v>0</v>
      </c>
      <c r="BI75" s="256"/>
      <c r="BJ75" s="248"/>
      <c r="BK75" s="249"/>
      <c r="BL75" s="249"/>
      <c r="BM75" s="249"/>
      <c r="BN75" s="250"/>
    </row>
    <row r="76" spans="2:66" ht="20.25" customHeight="1" x14ac:dyDescent="0.4">
      <c r="B76" s="60"/>
      <c r="C76" s="257"/>
      <c r="D76" s="259"/>
      <c r="E76" s="260"/>
      <c r="F76" s="261"/>
      <c r="G76" s="263"/>
      <c r="H76" s="264"/>
      <c r="I76" s="240"/>
      <c r="J76" s="208"/>
      <c r="K76" s="240"/>
      <c r="L76" s="208"/>
      <c r="M76" s="265"/>
      <c r="N76" s="266"/>
      <c r="O76" s="267"/>
      <c r="P76" s="268"/>
      <c r="Q76" s="268"/>
      <c r="R76" s="264"/>
      <c r="S76" s="269"/>
      <c r="T76" s="243"/>
      <c r="U76" s="270"/>
      <c r="V76" s="25" t="s">
        <v>18</v>
      </c>
      <c r="W76" s="32"/>
      <c r="X76" s="32"/>
      <c r="Y76" s="20"/>
      <c r="Z76" s="68"/>
      <c r="AA76" s="211"/>
      <c r="AB76" s="217"/>
      <c r="AC76" s="217"/>
      <c r="AD76" s="217"/>
      <c r="AE76" s="217"/>
      <c r="AF76" s="217"/>
      <c r="AG76" s="213"/>
      <c r="AH76" s="211"/>
      <c r="AI76" s="217"/>
      <c r="AJ76" s="217"/>
      <c r="AK76" s="217"/>
      <c r="AL76" s="217"/>
      <c r="AM76" s="217"/>
      <c r="AN76" s="213"/>
      <c r="AO76" s="211"/>
      <c r="AP76" s="217"/>
      <c r="AQ76" s="217"/>
      <c r="AR76" s="217"/>
      <c r="AS76" s="217"/>
      <c r="AT76" s="217"/>
      <c r="AU76" s="213"/>
      <c r="AV76" s="211"/>
      <c r="AW76" s="217"/>
      <c r="AX76" s="217"/>
      <c r="AY76" s="217"/>
      <c r="AZ76" s="217"/>
      <c r="BA76" s="217"/>
      <c r="BB76" s="213"/>
      <c r="BC76" s="211"/>
      <c r="BD76" s="217"/>
      <c r="BE76" s="218"/>
      <c r="BF76" s="275"/>
      <c r="BG76" s="276"/>
      <c r="BH76" s="251"/>
      <c r="BI76" s="252"/>
      <c r="BJ76" s="242"/>
      <c r="BK76" s="243"/>
      <c r="BL76" s="243"/>
      <c r="BM76" s="243"/>
      <c r="BN76" s="244"/>
    </row>
    <row r="77" spans="2:66" ht="20.25" customHeight="1" x14ac:dyDescent="0.4">
      <c r="B77" s="58">
        <f>B74+1</f>
        <v>20</v>
      </c>
      <c r="C77" s="258"/>
      <c r="D77" s="262"/>
      <c r="E77" s="260"/>
      <c r="F77" s="261"/>
      <c r="G77" s="263"/>
      <c r="H77" s="264"/>
      <c r="I77" s="240"/>
      <c r="J77" s="208"/>
      <c r="K77" s="240"/>
      <c r="L77" s="208"/>
      <c r="M77" s="277"/>
      <c r="N77" s="278"/>
      <c r="O77" s="267"/>
      <c r="P77" s="268"/>
      <c r="Q77" s="268"/>
      <c r="R77" s="264"/>
      <c r="S77" s="271"/>
      <c r="T77" s="246"/>
      <c r="U77" s="272"/>
      <c r="V77" s="27" t="s">
        <v>84</v>
      </c>
      <c r="W77" s="28"/>
      <c r="X77" s="28"/>
      <c r="Y77" s="23"/>
      <c r="Z77" s="63"/>
      <c r="AA77" s="180" t="str">
        <f>IF(AA76="","",VLOOKUP(AA76,シフト記号表!$C$5:$W$46,21,FALSE))</f>
        <v/>
      </c>
      <c r="AB77" s="181" t="str">
        <f>IF(AB76="","",VLOOKUP(AB76,シフト記号表!$C$5:$W$46,21,FALSE))</f>
        <v/>
      </c>
      <c r="AC77" s="181" t="str">
        <f>IF(AC76="","",VLOOKUP(AC76,シフト記号表!$C$5:$W$46,21,FALSE))</f>
        <v/>
      </c>
      <c r="AD77" s="181" t="str">
        <f>IF(AD76="","",VLOOKUP(AD76,シフト記号表!$C$5:$W$46,21,FALSE))</f>
        <v/>
      </c>
      <c r="AE77" s="181" t="str">
        <f>IF(AE76="","",VLOOKUP(AE76,シフト記号表!$C$5:$W$46,21,FALSE))</f>
        <v/>
      </c>
      <c r="AF77" s="181" t="str">
        <f>IF(AF76="","",VLOOKUP(AF76,シフト記号表!$C$5:$W$46,21,FALSE))</f>
        <v/>
      </c>
      <c r="AG77" s="182" t="str">
        <f>IF(AG76="","",VLOOKUP(AG76,シフト記号表!$C$5:$W$46,21,FALSE))</f>
        <v/>
      </c>
      <c r="AH77" s="180" t="str">
        <f>IF(AH76="","",VLOOKUP(AH76,シフト記号表!$C$5:$W$46,21,FALSE))</f>
        <v/>
      </c>
      <c r="AI77" s="181" t="str">
        <f>IF(AI76="","",VLOOKUP(AI76,シフト記号表!$C$5:$W$46,21,FALSE))</f>
        <v/>
      </c>
      <c r="AJ77" s="181" t="str">
        <f>IF(AJ76="","",VLOOKUP(AJ76,シフト記号表!$C$5:$W$46,21,FALSE))</f>
        <v/>
      </c>
      <c r="AK77" s="181" t="str">
        <f>IF(AK76="","",VLOOKUP(AK76,シフト記号表!$C$5:$W$46,21,FALSE))</f>
        <v/>
      </c>
      <c r="AL77" s="181" t="str">
        <f>IF(AL76="","",VLOOKUP(AL76,シフト記号表!$C$5:$W$46,21,FALSE))</f>
        <v/>
      </c>
      <c r="AM77" s="181" t="str">
        <f>IF(AM76="","",VLOOKUP(AM76,シフト記号表!$C$5:$W$46,21,FALSE))</f>
        <v/>
      </c>
      <c r="AN77" s="182" t="str">
        <f>IF(AN76="","",VLOOKUP(AN76,シフト記号表!$C$5:$W$46,21,FALSE))</f>
        <v/>
      </c>
      <c r="AO77" s="180" t="str">
        <f>IF(AO76="","",VLOOKUP(AO76,シフト記号表!$C$5:$W$46,21,FALSE))</f>
        <v/>
      </c>
      <c r="AP77" s="181" t="str">
        <f>IF(AP76="","",VLOOKUP(AP76,シフト記号表!$C$5:$W$46,21,FALSE))</f>
        <v/>
      </c>
      <c r="AQ77" s="181" t="str">
        <f>IF(AQ76="","",VLOOKUP(AQ76,シフト記号表!$C$5:$W$46,21,FALSE))</f>
        <v/>
      </c>
      <c r="AR77" s="181" t="str">
        <f>IF(AR76="","",VLOOKUP(AR76,シフト記号表!$C$5:$W$46,21,FALSE))</f>
        <v/>
      </c>
      <c r="AS77" s="181" t="str">
        <f>IF(AS76="","",VLOOKUP(AS76,シフト記号表!$C$5:$W$46,21,FALSE))</f>
        <v/>
      </c>
      <c r="AT77" s="181" t="str">
        <f>IF(AT76="","",VLOOKUP(AT76,シフト記号表!$C$5:$W$46,21,FALSE))</f>
        <v/>
      </c>
      <c r="AU77" s="182" t="str">
        <f>IF(AU76="","",VLOOKUP(AU76,シフト記号表!$C$5:$W$46,21,FALSE))</f>
        <v/>
      </c>
      <c r="AV77" s="180" t="str">
        <f>IF(AV76="","",VLOOKUP(AV76,シフト記号表!$C$5:$W$46,21,FALSE))</f>
        <v/>
      </c>
      <c r="AW77" s="181" t="str">
        <f>IF(AW76="","",VLOOKUP(AW76,シフト記号表!$C$5:$W$46,21,FALSE))</f>
        <v/>
      </c>
      <c r="AX77" s="181" t="str">
        <f>IF(AX76="","",VLOOKUP(AX76,シフト記号表!$C$5:$W$46,21,FALSE))</f>
        <v/>
      </c>
      <c r="AY77" s="181" t="str">
        <f>IF(AY76="","",VLOOKUP(AY76,シフト記号表!$C$5:$W$46,21,FALSE))</f>
        <v/>
      </c>
      <c r="AZ77" s="181" t="str">
        <f>IF(AZ76="","",VLOOKUP(AZ76,シフト記号表!$C$5:$W$46,21,FALSE))</f>
        <v/>
      </c>
      <c r="BA77" s="181" t="str">
        <f>IF(BA76="","",VLOOKUP(BA76,シフト記号表!$C$5:$W$46,21,FALSE))</f>
        <v/>
      </c>
      <c r="BB77" s="182" t="str">
        <f>IF(BB76="","",VLOOKUP(BB76,シフト記号表!$C$5:$W$46,21,FALSE))</f>
        <v/>
      </c>
      <c r="BC77" s="180" t="str">
        <f>IF(BC76="","",VLOOKUP(BC76,シフト記号表!$C$5:$W$46,21,FALSE))</f>
        <v/>
      </c>
      <c r="BD77" s="181" t="str">
        <f>IF(BD76="","",VLOOKUP(BD76,シフト記号表!$C$5:$W$46,21,FALSE))</f>
        <v/>
      </c>
      <c r="BE77" s="181" t="str">
        <f>IF(BE76="","",VLOOKUP(BE76,シフト記号表!$C$5:$W$46,21,FALSE))</f>
        <v/>
      </c>
      <c r="BF77" s="279">
        <f>IF($BI$3="計画",SUM(AA77:BB77),IF($BI$3="実績",SUM(AA77:BE77),""))</f>
        <v>0</v>
      </c>
      <c r="BG77" s="280"/>
      <c r="BH77" s="253">
        <f t="shared" ref="BH77:BH78" si="9">IF($BI$3="計画",BF77/4,IF($BI$3="実績",(BF77/($BI$7/7)),""))</f>
        <v>0</v>
      </c>
      <c r="BI77" s="254"/>
      <c r="BJ77" s="245"/>
      <c r="BK77" s="246"/>
      <c r="BL77" s="246"/>
      <c r="BM77" s="246"/>
      <c r="BN77" s="247"/>
    </row>
    <row r="78" spans="2:66" ht="20.25" customHeight="1" x14ac:dyDescent="0.4">
      <c r="B78" s="59"/>
      <c r="C78" s="258"/>
      <c r="D78" s="262"/>
      <c r="E78" s="260"/>
      <c r="F78" s="261"/>
      <c r="G78" s="281"/>
      <c r="H78" s="282"/>
      <c r="I78" s="283">
        <f>G77</f>
        <v>0</v>
      </c>
      <c r="J78" s="282"/>
      <c r="K78" s="283">
        <f>M77</f>
        <v>0</v>
      </c>
      <c r="L78" s="282"/>
      <c r="M78" s="284"/>
      <c r="N78" s="285"/>
      <c r="O78" s="286"/>
      <c r="P78" s="287"/>
      <c r="Q78" s="287"/>
      <c r="R78" s="288"/>
      <c r="S78" s="273"/>
      <c r="T78" s="249"/>
      <c r="U78" s="274"/>
      <c r="V78" s="29" t="s">
        <v>126</v>
      </c>
      <c r="W78" s="52"/>
      <c r="X78" s="52"/>
      <c r="Y78" s="53"/>
      <c r="Z78" s="69"/>
      <c r="AA78" s="184" t="str">
        <f>IF(AA76="","",VLOOKUP(AA76,シフト記号表!$C$5:$Y$46,23,FALSE))</f>
        <v/>
      </c>
      <c r="AB78" s="185" t="str">
        <f>IF(AB76="","",VLOOKUP(AB76,シフト記号表!$C$5:$Y$46,23,FALSE))</f>
        <v/>
      </c>
      <c r="AC78" s="185" t="str">
        <f>IF(AC76="","",VLOOKUP(AC76,シフト記号表!$C$5:$Y$46,23,FALSE))</f>
        <v/>
      </c>
      <c r="AD78" s="185" t="str">
        <f>IF(AD76="","",VLOOKUP(AD76,シフト記号表!$C$5:$Y$46,23,FALSE))</f>
        <v/>
      </c>
      <c r="AE78" s="185" t="str">
        <f>IF(AE76="","",VLOOKUP(AE76,シフト記号表!$C$5:$Y$46,23,FALSE))</f>
        <v/>
      </c>
      <c r="AF78" s="185" t="str">
        <f>IF(AF76="","",VLOOKUP(AF76,シフト記号表!$C$5:$Y$46,23,FALSE))</f>
        <v/>
      </c>
      <c r="AG78" s="186" t="str">
        <f>IF(AG76="","",VLOOKUP(AG76,シフト記号表!$C$5:$Y$46,23,FALSE))</f>
        <v/>
      </c>
      <c r="AH78" s="184" t="str">
        <f>IF(AH76="","",VLOOKUP(AH76,シフト記号表!$C$5:$Y$46,23,FALSE))</f>
        <v/>
      </c>
      <c r="AI78" s="185" t="str">
        <f>IF(AI76="","",VLOOKUP(AI76,シフト記号表!$C$5:$Y$46,23,FALSE))</f>
        <v/>
      </c>
      <c r="AJ78" s="185" t="str">
        <f>IF(AJ76="","",VLOOKUP(AJ76,シフト記号表!$C$5:$Y$46,23,FALSE))</f>
        <v/>
      </c>
      <c r="AK78" s="185" t="str">
        <f>IF(AK76="","",VLOOKUP(AK76,シフト記号表!$C$5:$Y$46,23,FALSE))</f>
        <v/>
      </c>
      <c r="AL78" s="185" t="str">
        <f>IF(AL76="","",VLOOKUP(AL76,シフト記号表!$C$5:$Y$46,23,FALSE))</f>
        <v/>
      </c>
      <c r="AM78" s="185" t="str">
        <f>IF(AM76="","",VLOOKUP(AM76,シフト記号表!$C$5:$Y$46,23,FALSE))</f>
        <v/>
      </c>
      <c r="AN78" s="186" t="str">
        <f>IF(AN76="","",VLOOKUP(AN76,シフト記号表!$C$5:$Y$46,23,FALSE))</f>
        <v/>
      </c>
      <c r="AO78" s="184" t="str">
        <f>IF(AO76="","",VLOOKUP(AO76,シフト記号表!$C$5:$Y$46,23,FALSE))</f>
        <v/>
      </c>
      <c r="AP78" s="185" t="str">
        <f>IF(AP76="","",VLOOKUP(AP76,シフト記号表!$C$5:$Y$46,23,FALSE))</f>
        <v/>
      </c>
      <c r="AQ78" s="185" t="str">
        <f>IF(AQ76="","",VLOOKUP(AQ76,シフト記号表!$C$5:$Y$46,23,FALSE))</f>
        <v/>
      </c>
      <c r="AR78" s="185" t="str">
        <f>IF(AR76="","",VLOOKUP(AR76,シフト記号表!$C$5:$Y$46,23,FALSE))</f>
        <v/>
      </c>
      <c r="AS78" s="185" t="str">
        <f>IF(AS76="","",VLOOKUP(AS76,シフト記号表!$C$5:$Y$46,23,FALSE))</f>
        <v/>
      </c>
      <c r="AT78" s="185" t="str">
        <f>IF(AT76="","",VLOOKUP(AT76,シフト記号表!$C$5:$Y$46,23,FALSE))</f>
        <v/>
      </c>
      <c r="AU78" s="186" t="str">
        <f>IF(AU76="","",VLOOKUP(AU76,シフト記号表!$C$5:$Y$46,23,FALSE))</f>
        <v/>
      </c>
      <c r="AV78" s="184" t="str">
        <f>IF(AV76="","",VLOOKUP(AV76,シフト記号表!$C$5:$Y$46,23,FALSE))</f>
        <v/>
      </c>
      <c r="AW78" s="185" t="str">
        <f>IF(AW76="","",VLOOKUP(AW76,シフト記号表!$C$5:$Y$46,23,FALSE))</f>
        <v/>
      </c>
      <c r="AX78" s="185" t="str">
        <f>IF(AX76="","",VLOOKUP(AX76,シフト記号表!$C$5:$Y$46,23,FALSE))</f>
        <v/>
      </c>
      <c r="AY78" s="185" t="str">
        <f>IF(AY76="","",VLOOKUP(AY76,シフト記号表!$C$5:$Y$46,23,FALSE))</f>
        <v/>
      </c>
      <c r="AZ78" s="185" t="str">
        <f>IF(AZ76="","",VLOOKUP(AZ76,シフト記号表!$C$5:$Y$46,23,FALSE))</f>
        <v/>
      </c>
      <c r="BA78" s="185" t="str">
        <f>IF(BA76="","",VLOOKUP(BA76,シフト記号表!$C$5:$Y$46,23,FALSE))</f>
        <v/>
      </c>
      <c r="BB78" s="186" t="str">
        <f>IF(BB76="","",VLOOKUP(BB76,シフト記号表!$C$5:$Y$46,23,FALSE))</f>
        <v/>
      </c>
      <c r="BC78" s="184" t="str">
        <f>IF(BC76="","",VLOOKUP(BC76,シフト記号表!$C$5:$Y$46,23,FALSE))</f>
        <v/>
      </c>
      <c r="BD78" s="185" t="str">
        <f>IF(BD76="","",VLOOKUP(BD76,シフト記号表!$C$5:$Y$46,23,FALSE))</f>
        <v/>
      </c>
      <c r="BE78" s="185" t="str">
        <f>IF(BE76="","",VLOOKUP(BE76,シフト記号表!$C$5:$Y$46,23,FALSE))</f>
        <v/>
      </c>
      <c r="BF78" s="289">
        <f>IF($BI$3="計画",SUM(AA78:BB78),IF($BI$3="実績",SUM(AA78:BE78),""))</f>
        <v>0</v>
      </c>
      <c r="BG78" s="290"/>
      <c r="BH78" s="255">
        <f t="shared" si="9"/>
        <v>0</v>
      </c>
      <c r="BI78" s="256"/>
      <c r="BJ78" s="248"/>
      <c r="BK78" s="249"/>
      <c r="BL78" s="249"/>
      <c r="BM78" s="249"/>
      <c r="BN78" s="250"/>
    </row>
    <row r="79" spans="2:66" ht="20.25" customHeight="1" x14ac:dyDescent="0.4">
      <c r="B79" s="60"/>
      <c r="C79" s="257"/>
      <c r="D79" s="259"/>
      <c r="E79" s="260"/>
      <c r="F79" s="261"/>
      <c r="G79" s="263"/>
      <c r="H79" s="264"/>
      <c r="I79" s="240"/>
      <c r="J79" s="208"/>
      <c r="K79" s="240"/>
      <c r="L79" s="208"/>
      <c r="M79" s="265"/>
      <c r="N79" s="266"/>
      <c r="O79" s="267"/>
      <c r="P79" s="268"/>
      <c r="Q79" s="268"/>
      <c r="R79" s="264"/>
      <c r="S79" s="269"/>
      <c r="T79" s="243"/>
      <c r="U79" s="270"/>
      <c r="V79" s="25" t="s">
        <v>18</v>
      </c>
      <c r="W79" s="32"/>
      <c r="X79" s="32"/>
      <c r="Y79" s="20"/>
      <c r="Z79" s="68"/>
      <c r="AA79" s="211"/>
      <c r="AB79" s="217"/>
      <c r="AC79" s="217"/>
      <c r="AD79" s="217"/>
      <c r="AE79" s="217"/>
      <c r="AF79" s="217"/>
      <c r="AG79" s="213"/>
      <c r="AH79" s="211"/>
      <c r="AI79" s="217"/>
      <c r="AJ79" s="217"/>
      <c r="AK79" s="217"/>
      <c r="AL79" s="217"/>
      <c r="AM79" s="217"/>
      <c r="AN79" s="213"/>
      <c r="AO79" s="211"/>
      <c r="AP79" s="217"/>
      <c r="AQ79" s="217"/>
      <c r="AR79" s="217"/>
      <c r="AS79" s="217"/>
      <c r="AT79" s="217"/>
      <c r="AU79" s="213"/>
      <c r="AV79" s="211"/>
      <c r="AW79" s="217"/>
      <c r="AX79" s="217"/>
      <c r="AY79" s="217"/>
      <c r="AZ79" s="217"/>
      <c r="BA79" s="217"/>
      <c r="BB79" s="213"/>
      <c r="BC79" s="211"/>
      <c r="BD79" s="217"/>
      <c r="BE79" s="218"/>
      <c r="BF79" s="275"/>
      <c r="BG79" s="276"/>
      <c r="BH79" s="251"/>
      <c r="BI79" s="252"/>
      <c r="BJ79" s="242"/>
      <c r="BK79" s="243"/>
      <c r="BL79" s="243"/>
      <c r="BM79" s="243"/>
      <c r="BN79" s="244"/>
    </row>
    <row r="80" spans="2:66" ht="20.25" customHeight="1" x14ac:dyDescent="0.4">
      <c r="B80" s="58">
        <f>B77+1</f>
        <v>21</v>
      </c>
      <c r="C80" s="258"/>
      <c r="D80" s="262"/>
      <c r="E80" s="260"/>
      <c r="F80" s="261"/>
      <c r="G80" s="263"/>
      <c r="H80" s="264"/>
      <c r="I80" s="240"/>
      <c r="J80" s="208"/>
      <c r="K80" s="240"/>
      <c r="L80" s="208"/>
      <c r="M80" s="277"/>
      <c r="N80" s="278"/>
      <c r="O80" s="267"/>
      <c r="P80" s="268"/>
      <c r="Q80" s="268"/>
      <c r="R80" s="264"/>
      <c r="S80" s="271"/>
      <c r="T80" s="246"/>
      <c r="U80" s="272"/>
      <c r="V80" s="27" t="s">
        <v>84</v>
      </c>
      <c r="W80" s="28"/>
      <c r="X80" s="28"/>
      <c r="Y80" s="23"/>
      <c r="Z80" s="63"/>
      <c r="AA80" s="180" t="str">
        <f>IF(AA79="","",VLOOKUP(AA79,シフト記号表!$C$5:$W$46,21,FALSE))</f>
        <v/>
      </c>
      <c r="AB80" s="181" t="str">
        <f>IF(AB79="","",VLOOKUP(AB79,シフト記号表!$C$5:$W$46,21,FALSE))</f>
        <v/>
      </c>
      <c r="AC80" s="181" t="str">
        <f>IF(AC79="","",VLOOKUP(AC79,シフト記号表!$C$5:$W$46,21,FALSE))</f>
        <v/>
      </c>
      <c r="AD80" s="181" t="str">
        <f>IF(AD79="","",VLOOKUP(AD79,シフト記号表!$C$5:$W$46,21,FALSE))</f>
        <v/>
      </c>
      <c r="AE80" s="181" t="str">
        <f>IF(AE79="","",VLOOKUP(AE79,シフト記号表!$C$5:$W$46,21,FALSE))</f>
        <v/>
      </c>
      <c r="AF80" s="181" t="str">
        <f>IF(AF79="","",VLOOKUP(AF79,シフト記号表!$C$5:$W$46,21,FALSE))</f>
        <v/>
      </c>
      <c r="AG80" s="182" t="str">
        <f>IF(AG79="","",VLOOKUP(AG79,シフト記号表!$C$5:$W$46,21,FALSE))</f>
        <v/>
      </c>
      <c r="AH80" s="180" t="str">
        <f>IF(AH79="","",VLOOKUP(AH79,シフト記号表!$C$5:$W$46,21,FALSE))</f>
        <v/>
      </c>
      <c r="AI80" s="181" t="str">
        <f>IF(AI79="","",VLOOKUP(AI79,シフト記号表!$C$5:$W$46,21,FALSE))</f>
        <v/>
      </c>
      <c r="AJ80" s="181" t="str">
        <f>IF(AJ79="","",VLOOKUP(AJ79,シフト記号表!$C$5:$W$46,21,FALSE))</f>
        <v/>
      </c>
      <c r="AK80" s="181" t="str">
        <f>IF(AK79="","",VLOOKUP(AK79,シフト記号表!$C$5:$W$46,21,FALSE))</f>
        <v/>
      </c>
      <c r="AL80" s="181" t="str">
        <f>IF(AL79="","",VLOOKUP(AL79,シフト記号表!$C$5:$W$46,21,FALSE))</f>
        <v/>
      </c>
      <c r="AM80" s="181" t="str">
        <f>IF(AM79="","",VLOOKUP(AM79,シフト記号表!$C$5:$W$46,21,FALSE))</f>
        <v/>
      </c>
      <c r="AN80" s="182" t="str">
        <f>IF(AN79="","",VLOOKUP(AN79,シフト記号表!$C$5:$W$46,21,FALSE))</f>
        <v/>
      </c>
      <c r="AO80" s="180" t="str">
        <f>IF(AO79="","",VLOOKUP(AO79,シフト記号表!$C$5:$W$46,21,FALSE))</f>
        <v/>
      </c>
      <c r="AP80" s="181" t="str">
        <f>IF(AP79="","",VLOOKUP(AP79,シフト記号表!$C$5:$W$46,21,FALSE))</f>
        <v/>
      </c>
      <c r="AQ80" s="181" t="str">
        <f>IF(AQ79="","",VLOOKUP(AQ79,シフト記号表!$C$5:$W$46,21,FALSE))</f>
        <v/>
      </c>
      <c r="AR80" s="181" t="str">
        <f>IF(AR79="","",VLOOKUP(AR79,シフト記号表!$C$5:$W$46,21,FALSE))</f>
        <v/>
      </c>
      <c r="AS80" s="181" t="str">
        <f>IF(AS79="","",VLOOKUP(AS79,シフト記号表!$C$5:$W$46,21,FALSE))</f>
        <v/>
      </c>
      <c r="AT80" s="181" t="str">
        <f>IF(AT79="","",VLOOKUP(AT79,シフト記号表!$C$5:$W$46,21,FALSE))</f>
        <v/>
      </c>
      <c r="AU80" s="182" t="str">
        <f>IF(AU79="","",VLOOKUP(AU79,シフト記号表!$C$5:$W$46,21,FALSE))</f>
        <v/>
      </c>
      <c r="AV80" s="180" t="str">
        <f>IF(AV79="","",VLOOKUP(AV79,シフト記号表!$C$5:$W$46,21,FALSE))</f>
        <v/>
      </c>
      <c r="AW80" s="181" t="str">
        <f>IF(AW79="","",VLOOKUP(AW79,シフト記号表!$C$5:$W$46,21,FALSE))</f>
        <v/>
      </c>
      <c r="AX80" s="181" t="str">
        <f>IF(AX79="","",VLOOKUP(AX79,シフト記号表!$C$5:$W$46,21,FALSE))</f>
        <v/>
      </c>
      <c r="AY80" s="181" t="str">
        <f>IF(AY79="","",VLOOKUP(AY79,シフト記号表!$C$5:$W$46,21,FALSE))</f>
        <v/>
      </c>
      <c r="AZ80" s="181" t="str">
        <f>IF(AZ79="","",VLOOKUP(AZ79,シフト記号表!$C$5:$W$46,21,FALSE))</f>
        <v/>
      </c>
      <c r="BA80" s="181" t="str">
        <f>IF(BA79="","",VLOOKUP(BA79,シフト記号表!$C$5:$W$46,21,FALSE))</f>
        <v/>
      </c>
      <c r="BB80" s="182" t="str">
        <f>IF(BB79="","",VLOOKUP(BB79,シフト記号表!$C$5:$W$46,21,FALSE))</f>
        <v/>
      </c>
      <c r="BC80" s="180" t="str">
        <f>IF(BC79="","",VLOOKUP(BC79,シフト記号表!$C$5:$W$46,21,FALSE))</f>
        <v/>
      </c>
      <c r="BD80" s="181" t="str">
        <f>IF(BD79="","",VLOOKUP(BD79,シフト記号表!$C$5:$W$46,21,FALSE))</f>
        <v/>
      </c>
      <c r="BE80" s="181" t="str">
        <f>IF(BE79="","",VLOOKUP(BE79,シフト記号表!$C$5:$W$46,21,FALSE))</f>
        <v/>
      </c>
      <c r="BF80" s="279">
        <f>IF($BI$3="計画",SUM(AA80:BB80),IF($BI$3="実績",SUM(AA80:BE80),""))</f>
        <v>0</v>
      </c>
      <c r="BG80" s="280"/>
      <c r="BH80" s="253">
        <f t="shared" ref="BH80:BH81" si="10">IF($BI$3="計画",BF80/4,IF($BI$3="実績",(BF80/($BI$7/7)),""))</f>
        <v>0</v>
      </c>
      <c r="BI80" s="254"/>
      <c r="BJ80" s="245"/>
      <c r="BK80" s="246"/>
      <c r="BL80" s="246"/>
      <c r="BM80" s="246"/>
      <c r="BN80" s="247"/>
    </row>
    <row r="81" spans="2:66" ht="20.25" customHeight="1" x14ac:dyDescent="0.4">
      <c r="B81" s="59"/>
      <c r="C81" s="258"/>
      <c r="D81" s="262"/>
      <c r="E81" s="260"/>
      <c r="F81" s="261"/>
      <c r="G81" s="281"/>
      <c r="H81" s="282"/>
      <c r="I81" s="283">
        <f>G80</f>
        <v>0</v>
      </c>
      <c r="J81" s="282"/>
      <c r="K81" s="283">
        <f>M80</f>
        <v>0</v>
      </c>
      <c r="L81" s="282"/>
      <c r="M81" s="284"/>
      <c r="N81" s="285"/>
      <c r="O81" s="286"/>
      <c r="P81" s="287"/>
      <c r="Q81" s="287"/>
      <c r="R81" s="288"/>
      <c r="S81" s="273"/>
      <c r="T81" s="249"/>
      <c r="U81" s="274"/>
      <c r="V81" s="29" t="s">
        <v>126</v>
      </c>
      <c r="W81" s="52"/>
      <c r="X81" s="52"/>
      <c r="Y81" s="53"/>
      <c r="Z81" s="69"/>
      <c r="AA81" s="184" t="str">
        <f>IF(AA79="","",VLOOKUP(AA79,シフト記号表!$C$5:$Y$46,23,FALSE))</f>
        <v/>
      </c>
      <c r="AB81" s="185" t="str">
        <f>IF(AB79="","",VLOOKUP(AB79,シフト記号表!$C$5:$Y$46,23,FALSE))</f>
        <v/>
      </c>
      <c r="AC81" s="185" t="str">
        <f>IF(AC79="","",VLOOKUP(AC79,シフト記号表!$C$5:$Y$46,23,FALSE))</f>
        <v/>
      </c>
      <c r="AD81" s="185" t="str">
        <f>IF(AD79="","",VLOOKUP(AD79,シフト記号表!$C$5:$Y$46,23,FALSE))</f>
        <v/>
      </c>
      <c r="AE81" s="185" t="str">
        <f>IF(AE79="","",VLOOKUP(AE79,シフト記号表!$C$5:$Y$46,23,FALSE))</f>
        <v/>
      </c>
      <c r="AF81" s="185" t="str">
        <f>IF(AF79="","",VLOOKUP(AF79,シフト記号表!$C$5:$Y$46,23,FALSE))</f>
        <v/>
      </c>
      <c r="AG81" s="186" t="str">
        <f>IF(AG79="","",VLOOKUP(AG79,シフト記号表!$C$5:$Y$46,23,FALSE))</f>
        <v/>
      </c>
      <c r="AH81" s="184" t="str">
        <f>IF(AH79="","",VLOOKUP(AH79,シフト記号表!$C$5:$Y$46,23,FALSE))</f>
        <v/>
      </c>
      <c r="AI81" s="185" t="str">
        <f>IF(AI79="","",VLOOKUP(AI79,シフト記号表!$C$5:$Y$46,23,FALSE))</f>
        <v/>
      </c>
      <c r="AJ81" s="185" t="str">
        <f>IF(AJ79="","",VLOOKUP(AJ79,シフト記号表!$C$5:$Y$46,23,FALSE))</f>
        <v/>
      </c>
      <c r="AK81" s="185" t="str">
        <f>IF(AK79="","",VLOOKUP(AK79,シフト記号表!$C$5:$Y$46,23,FALSE))</f>
        <v/>
      </c>
      <c r="AL81" s="185" t="str">
        <f>IF(AL79="","",VLOOKUP(AL79,シフト記号表!$C$5:$Y$46,23,FALSE))</f>
        <v/>
      </c>
      <c r="AM81" s="185" t="str">
        <f>IF(AM79="","",VLOOKUP(AM79,シフト記号表!$C$5:$Y$46,23,FALSE))</f>
        <v/>
      </c>
      <c r="AN81" s="186" t="str">
        <f>IF(AN79="","",VLOOKUP(AN79,シフト記号表!$C$5:$Y$46,23,FALSE))</f>
        <v/>
      </c>
      <c r="AO81" s="184" t="str">
        <f>IF(AO79="","",VLOOKUP(AO79,シフト記号表!$C$5:$Y$46,23,FALSE))</f>
        <v/>
      </c>
      <c r="AP81" s="185" t="str">
        <f>IF(AP79="","",VLOOKUP(AP79,シフト記号表!$C$5:$Y$46,23,FALSE))</f>
        <v/>
      </c>
      <c r="AQ81" s="185" t="str">
        <f>IF(AQ79="","",VLOOKUP(AQ79,シフト記号表!$C$5:$Y$46,23,FALSE))</f>
        <v/>
      </c>
      <c r="AR81" s="185" t="str">
        <f>IF(AR79="","",VLOOKUP(AR79,シフト記号表!$C$5:$Y$46,23,FALSE))</f>
        <v/>
      </c>
      <c r="AS81" s="185" t="str">
        <f>IF(AS79="","",VLOOKUP(AS79,シフト記号表!$C$5:$Y$46,23,FALSE))</f>
        <v/>
      </c>
      <c r="AT81" s="185" t="str">
        <f>IF(AT79="","",VLOOKUP(AT79,シフト記号表!$C$5:$Y$46,23,FALSE))</f>
        <v/>
      </c>
      <c r="AU81" s="186" t="str">
        <f>IF(AU79="","",VLOOKUP(AU79,シフト記号表!$C$5:$Y$46,23,FALSE))</f>
        <v/>
      </c>
      <c r="AV81" s="184" t="str">
        <f>IF(AV79="","",VLOOKUP(AV79,シフト記号表!$C$5:$Y$46,23,FALSE))</f>
        <v/>
      </c>
      <c r="AW81" s="185" t="str">
        <f>IF(AW79="","",VLOOKUP(AW79,シフト記号表!$C$5:$Y$46,23,FALSE))</f>
        <v/>
      </c>
      <c r="AX81" s="185" t="str">
        <f>IF(AX79="","",VLOOKUP(AX79,シフト記号表!$C$5:$Y$46,23,FALSE))</f>
        <v/>
      </c>
      <c r="AY81" s="185" t="str">
        <f>IF(AY79="","",VLOOKUP(AY79,シフト記号表!$C$5:$Y$46,23,FALSE))</f>
        <v/>
      </c>
      <c r="AZ81" s="185" t="str">
        <f>IF(AZ79="","",VLOOKUP(AZ79,シフト記号表!$C$5:$Y$46,23,FALSE))</f>
        <v/>
      </c>
      <c r="BA81" s="185" t="str">
        <f>IF(BA79="","",VLOOKUP(BA79,シフト記号表!$C$5:$Y$46,23,FALSE))</f>
        <v/>
      </c>
      <c r="BB81" s="186" t="str">
        <f>IF(BB79="","",VLOOKUP(BB79,シフト記号表!$C$5:$Y$46,23,FALSE))</f>
        <v/>
      </c>
      <c r="BC81" s="184" t="str">
        <f>IF(BC79="","",VLOOKUP(BC79,シフト記号表!$C$5:$Y$46,23,FALSE))</f>
        <v/>
      </c>
      <c r="BD81" s="185" t="str">
        <f>IF(BD79="","",VLOOKUP(BD79,シフト記号表!$C$5:$Y$46,23,FALSE))</f>
        <v/>
      </c>
      <c r="BE81" s="185" t="str">
        <f>IF(BE79="","",VLOOKUP(BE79,シフト記号表!$C$5:$Y$46,23,FALSE))</f>
        <v/>
      </c>
      <c r="BF81" s="289">
        <f>IF($BI$3="計画",SUM(AA81:BB81),IF($BI$3="実績",SUM(AA81:BE81),""))</f>
        <v>0</v>
      </c>
      <c r="BG81" s="290"/>
      <c r="BH81" s="255">
        <f t="shared" si="10"/>
        <v>0</v>
      </c>
      <c r="BI81" s="256"/>
      <c r="BJ81" s="248"/>
      <c r="BK81" s="249"/>
      <c r="BL81" s="249"/>
      <c r="BM81" s="249"/>
      <c r="BN81" s="250"/>
    </row>
    <row r="82" spans="2:66" ht="20.25" customHeight="1" x14ac:dyDescent="0.4">
      <c r="B82" s="60"/>
      <c r="C82" s="257"/>
      <c r="D82" s="259"/>
      <c r="E82" s="260"/>
      <c r="F82" s="261"/>
      <c r="G82" s="263"/>
      <c r="H82" s="264"/>
      <c r="I82" s="240"/>
      <c r="J82" s="208"/>
      <c r="K82" s="240"/>
      <c r="L82" s="208"/>
      <c r="M82" s="265"/>
      <c r="N82" s="266"/>
      <c r="O82" s="267"/>
      <c r="P82" s="268"/>
      <c r="Q82" s="268"/>
      <c r="R82" s="264"/>
      <c r="S82" s="269"/>
      <c r="T82" s="243"/>
      <c r="U82" s="270"/>
      <c r="V82" s="25" t="s">
        <v>18</v>
      </c>
      <c r="W82" s="32"/>
      <c r="X82" s="32"/>
      <c r="Y82" s="20"/>
      <c r="Z82" s="68"/>
      <c r="AA82" s="211"/>
      <c r="AB82" s="217"/>
      <c r="AC82" s="217"/>
      <c r="AD82" s="217"/>
      <c r="AE82" s="217"/>
      <c r="AF82" s="217"/>
      <c r="AG82" s="213"/>
      <c r="AH82" s="211"/>
      <c r="AI82" s="217"/>
      <c r="AJ82" s="217"/>
      <c r="AK82" s="217"/>
      <c r="AL82" s="217"/>
      <c r="AM82" s="217"/>
      <c r="AN82" s="213"/>
      <c r="AO82" s="211"/>
      <c r="AP82" s="217"/>
      <c r="AQ82" s="217"/>
      <c r="AR82" s="217"/>
      <c r="AS82" s="217"/>
      <c r="AT82" s="217"/>
      <c r="AU82" s="213"/>
      <c r="AV82" s="211"/>
      <c r="AW82" s="217"/>
      <c r="AX82" s="217"/>
      <c r="AY82" s="217"/>
      <c r="AZ82" s="217"/>
      <c r="BA82" s="217"/>
      <c r="BB82" s="213"/>
      <c r="BC82" s="211"/>
      <c r="BD82" s="217"/>
      <c r="BE82" s="218"/>
      <c r="BF82" s="275"/>
      <c r="BG82" s="276"/>
      <c r="BH82" s="251"/>
      <c r="BI82" s="252"/>
      <c r="BJ82" s="242"/>
      <c r="BK82" s="243"/>
      <c r="BL82" s="243"/>
      <c r="BM82" s="243"/>
      <c r="BN82" s="244"/>
    </row>
    <row r="83" spans="2:66" ht="20.25" customHeight="1" x14ac:dyDescent="0.4">
      <c r="B83" s="58">
        <f>B80+1</f>
        <v>22</v>
      </c>
      <c r="C83" s="258"/>
      <c r="D83" s="262"/>
      <c r="E83" s="260"/>
      <c r="F83" s="261"/>
      <c r="G83" s="263"/>
      <c r="H83" s="264"/>
      <c r="I83" s="240"/>
      <c r="J83" s="208"/>
      <c r="K83" s="240"/>
      <c r="L83" s="208"/>
      <c r="M83" s="277"/>
      <c r="N83" s="278"/>
      <c r="O83" s="267"/>
      <c r="P83" s="268"/>
      <c r="Q83" s="268"/>
      <c r="R83" s="264"/>
      <c r="S83" s="271"/>
      <c r="T83" s="246"/>
      <c r="U83" s="272"/>
      <c r="V83" s="27" t="s">
        <v>84</v>
      </c>
      <c r="W83" s="28"/>
      <c r="X83" s="28"/>
      <c r="Y83" s="23"/>
      <c r="Z83" s="63"/>
      <c r="AA83" s="180" t="str">
        <f>IF(AA82="","",VLOOKUP(AA82,シフト記号表!$C$5:$W$46,21,FALSE))</f>
        <v/>
      </c>
      <c r="AB83" s="181" t="str">
        <f>IF(AB82="","",VLOOKUP(AB82,シフト記号表!$C$5:$W$46,21,FALSE))</f>
        <v/>
      </c>
      <c r="AC83" s="181" t="str">
        <f>IF(AC82="","",VLOOKUP(AC82,シフト記号表!$C$5:$W$46,21,FALSE))</f>
        <v/>
      </c>
      <c r="AD83" s="181" t="str">
        <f>IF(AD82="","",VLOOKUP(AD82,シフト記号表!$C$5:$W$46,21,FALSE))</f>
        <v/>
      </c>
      <c r="AE83" s="181" t="str">
        <f>IF(AE82="","",VLOOKUP(AE82,シフト記号表!$C$5:$W$46,21,FALSE))</f>
        <v/>
      </c>
      <c r="AF83" s="181" t="str">
        <f>IF(AF82="","",VLOOKUP(AF82,シフト記号表!$C$5:$W$46,21,FALSE))</f>
        <v/>
      </c>
      <c r="AG83" s="182" t="str">
        <f>IF(AG82="","",VLOOKUP(AG82,シフト記号表!$C$5:$W$46,21,FALSE))</f>
        <v/>
      </c>
      <c r="AH83" s="180" t="str">
        <f>IF(AH82="","",VLOOKUP(AH82,シフト記号表!$C$5:$W$46,21,FALSE))</f>
        <v/>
      </c>
      <c r="AI83" s="181" t="str">
        <f>IF(AI82="","",VLOOKUP(AI82,シフト記号表!$C$5:$W$46,21,FALSE))</f>
        <v/>
      </c>
      <c r="AJ83" s="181" t="str">
        <f>IF(AJ82="","",VLOOKUP(AJ82,シフト記号表!$C$5:$W$46,21,FALSE))</f>
        <v/>
      </c>
      <c r="AK83" s="181" t="str">
        <f>IF(AK82="","",VLOOKUP(AK82,シフト記号表!$C$5:$W$46,21,FALSE))</f>
        <v/>
      </c>
      <c r="AL83" s="181" t="str">
        <f>IF(AL82="","",VLOOKUP(AL82,シフト記号表!$C$5:$W$46,21,FALSE))</f>
        <v/>
      </c>
      <c r="AM83" s="181" t="str">
        <f>IF(AM82="","",VLOOKUP(AM82,シフト記号表!$C$5:$W$46,21,FALSE))</f>
        <v/>
      </c>
      <c r="AN83" s="182" t="str">
        <f>IF(AN82="","",VLOOKUP(AN82,シフト記号表!$C$5:$W$46,21,FALSE))</f>
        <v/>
      </c>
      <c r="AO83" s="180" t="str">
        <f>IF(AO82="","",VLOOKUP(AO82,シフト記号表!$C$5:$W$46,21,FALSE))</f>
        <v/>
      </c>
      <c r="AP83" s="181" t="str">
        <f>IF(AP82="","",VLOOKUP(AP82,シフト記号表!$C$5:$W$46,21,FALSE))</f>
        <v/>
      </c>
      <c r="AQ83" s="181" t="str">
        <f>IF(AQ82="","",VLOOKUP(AQ82,シフト記号表!$C$5:$W$46,21,FALSE))</f>
        <v/>
      </c>
      <c r="AR83" s="181" t="str">
        <f>IF(AR82="","",VLOOKUP(AR82,シフト記号表!$C$5:$W$46,21,FALSE))</f>
        <v/>
      </c>
      <c r="AS83" s="181" t="str">
        <f>IF(AS82="","",VLOOKUP(AS82,シフト記号表!$C$5:$W$46,21,FALSE))</f>
        <v/>
      </c>
      <c r="AT83" s="181" t="str">
        <f>IF(AT82="","",VLOOKUP(AT82,シフト記号表!$C$5:$W$46,21,FALSE))</f>
        <v/>
      </c>
      <c r="AU83" s="182" t="str">
        <f>IF(AU82="","",VLOOKUP(AU82,シフト記号表!$C$5:$W$46,21,FALSE))</f>
        <v/>
      </c>
      <c r="AV83" s="180" t="str">
        <f>IF(AV82="","",VLOOKUP(AV82,シフト記号表!$C$5:$W$46,21,FALSE))</f>
        <v/>
      </c>
      <c r="AW83" s="181" t="str">
        <f>IF(AW82="","",VLOOKUP(AW82,シフト記号表!$C$5:$W$46,21,FALSE))</f>
        <v/>
      </c>
      <c r="AX83" s="181" t="str">
        <f>IF(AX82="","",VLOOKUP(AX82,シフト記号表!$C$5:$W$46,21,FALSE))</f>
        <v/>
      </c>
      <c r="AY83" s="181" t="str">
        <f>IF(AY82="","",VLOOKUP(AY82,シフト記号表!$C$5:$W$46,21,FALSE))</f>
        <v/>
      </c>
      <c r="AZ83" s="181" t="str">
        <f>IF(AZ82="","",VLOOKUP(AZ82,シフト記号表!$C$5:$W$46,21,FALSE))</f>
        <v/>
      </c>
      <c r="BA83" s="181" t="str">
        <f>IF(BA82="","",VLOOKUP(BA82,シフト記号表!$C$5:$W$46,21,FALSE))</f>
        <v/>
      </c>
      <c r="BB83" s="182" t="str">
        <f>IF(BB82="","",VLOOKUP(BB82,シフト記号表!$C$5:$W$46,21,FALSE))</f>
        <v/>
      </c>
      <c r="BC83" s="180" t="str">
        <f>IF(BC82="","",VLOOKUP(BC82,シフト記号表!$C$5:$W$46,21,FALSE))</f>
        <v/>
      </c>
      <c r="BD83" s="181" t="str">
        <f>IF(BD82="","",VLOOKUP(BD82,シフト記号表!$C$5:$W$46,21,FALSE))</f>
        <v/>
      </c>
      <c r="BE83" s="181" t="str">
        <f>IF(BE82="","",VLOOKUP(BE82,シフト記号表!$C$5:$W$46,21,FALSE))</f>
        <v/>
      </c>
      <c r="BF83" s="279">
        <f>IF($BI$3="計画",SUM(AA83:BB83),IF($BI$3="実績",SUM(AA83:BE83),""))</f>
        <v>0</v>
      </c>
      <c r="BG83" s="280"/>
      <c r="BH83" s="253">
        <f t="shared" ref="BH83:BH84" si="11">IF($BI$3="計画",BF83/4,IF($BI$3="実績",(BF83/($BI$7/7)),""))</f>
        <v>0</v>
      </c>
      <c r="BI83" s="254"/>
      <c r="BJ83" s="245"/>
      <c r="BK83" s="246"/>
      <c r="BL83" s="246"/>
      <c r="BM83" s="246"/>
      <c r="BN83" s="247"/>
    </row>
    <row r="84" spans="2:66" ht="20.25" customHeight="1" x14ac:dyDescent="0.4">
      <c r="B84" s="59"/>
      <c r="C84" s="258"/>
      <c r="D84" s="262"/>
      <c r="E84" s="260"/>
      <c r="F84" s="261"/>
      <c r="G84" s="281"/>
      <c r="H84" s="282"/>
      <c r="I84" s="283">
        <f>G83</f>
        <v>0</v>
      </c>
      <c r="J84" s="282"/>
      <c r="K84" s="283">
        <f>M83</f>
        <v>0</v>
      </c>
      <c r="L84" s="282"/>
      <c r="M84" s="284"/>
      <c r="N84" s="285"/>
      <c r="O84" s="286"/>
      <c r="P84" s="287"/>
      <c r="Q84" s="287"/>
      <c r="R84" s="288"/>
      <c r="S84" s="273"/>
      <c r="T84" s="249"/>
      <c r="U84" s="274"/>
      <c r="V84" s="29" t="s">
        <v>126</v>
      </c>
      <c r="W84" s="52"/>
      <c r="X84" s="52"/>
      <c r="Y84" s="53"/>
      <c r="Z84" s="69"/>
      <c r="AA84" s="184" t="str">
        <f>IF(AA82="","",VLOOKUP(AA82,シフト記号表!$C$5:$Y$46,23,FALSE))</f>
        <v/>
      </c>
      <c r="AB84" s="185" t="str">
        <f>IF(AB82="","",VLOOKUP(AB82,シフト記号表!$C$5:$Y$46,23,FALSE))</f>
        <v/>
      </c>
      <c r="AC84" s="185" t="str">
        <f>IF(AC82="","",VLOOKUP(AC82,シフト記号表!$C$5:$Y$46,23,FALSE))</f>
        <v/>
      </c>
      <c r="AD84" s="185" t="str">
        <f>IF(AD82="","",VLOOKUP(AD82,シフト記号表!$C$5:$Y$46,23,FALSE))</f>
        <v/>
      </c>
      <c r="AE84" s="185" t="str">
        <f>IF(AE82="","",VLOOKUP(AE82,シフト記号表!$C$5:$Y$46,23,FALSE))</f>
        <v/>
      </c>
      <c r="AF84" s="185" t="str">
        <f>IF(AF82="","",VLOOKUP(AF82,シフト記号表!$C$5:$Y$46,23,FALSE))</f>
        <v/>
      </c>
      <c r="AG84" s="186" t="str">
        <f>IF(AG82="","",VLOOKUP(AG82,シフト記号表!$C$5:$Y$46,23,FALSE))</f>
        <v/>
      </c>
      <c r="AH84" s="184" t="str">
        <f>IF(AH82="","",VLOOKUP(AH82,シフト記号表!$C$5:$Y$46,23,FALSE))</f>
        <v/>
      </c>
      <c r="AI84" s="185" t="str">
        <f>IF(AI82="","",VLOOKUP(AI82,シフト記号表!$C$5:$Y$46,23,FALSE))</f>
        <v/>
      </c>
      <c r="AJ84" s="185" t="str">
        <f>IF(AJ82="","",VLOOKUP(AJ82,シフト記号表!$C$5:$Y$46,23,FALSE))</f>
        <v/>
      </c>
      <c r="AK84" s="185" t="str">
        <f>IF(AK82="","",VLOOKUP(AK82,シフト記号表!$C$5:$Y$46,23,FALSE))</f>
        <v/>
      </c>
      <c r="AL84" s="185" t="str">
        <f>IF(AL82="","",VLOOKUP(AL82,シフト記号表!$C$5:$Y$46,23,FALSE))</f>
        <v/>
      </c>
      <c r="AM84" s="185" t="str">
        <f>IF(AM82="","",VLOOKUP(AM82,シフト記号表!$C$5:$Y$46,23,FALSE))</f>
        <v/>
      </c>
      <c r="AN84" s="186" t="str">
        <f>IF(AN82="","",VLOOKUP(AN82,シフト記号表!$C$5:$Y$46,23,FALSE))</f>
        <v/>
      </c>
      <c r="AO84" s="184" t="str">
        <f>IF(AO82="","",VLOOKUP(AO82,シフト記号表!$C$5:$Y$46,23,FALSE))</f>
        <v/>
      </c>
      <c r="AP84" s="185" t="str">
        <f>IF(AP82="","",VLOOKUP(AP82,シフト記号表!$C$5:$Y$46,23,FALSE))</f>
        <v/>
      </c>
      <c r="AQ84" s="185" t="str">
        <f>IF(AQ82="","",VLOOKUP(AQ82,シフト記号表!$C$5:$Y$46,23,FALSE))</f>
        <v/>
      </c>
      <c r="AR84" s="185" t="str">
        <f>IF(AR82="","",VLOOKUP(AR82,シフト記号表!$C$5:$Y$46,23,FALSE))</f>
        <v/>
      </c>
      <c r="AS84" s="185" t="str">
        <f>IF(AS82="","",VLOOKUP(AS82,シフト記号表!$C$5:$Y$46,23,FALSE))</f>
        <v/>
      </c>
      <c r="AT84" s="185" t="str">
        <f>IF(AT82="","",VLOOKUP(AT82,シフト記号表!$C$5:$Y$46,23,FALSE))</f>
        <v/>
      </c>
      <c r="AU84" s="186" t="str">
        <f>IF(AU82="","",VLOOKUP(AU82,シフト記号表!$C$5:$Y$46,23,FALSE))</f>
        <v/>
      </c>
      <c r="AV84" s="184" t="str">
        <f>IF(AV82="","",VLOOKUP(AV82,シフト記号表!$C$5:$Y$46,23,FALSE))</f>
        <v/>
      </c>
      <c r="AW84" s="185" t="str">
        <f>IF(AW82="","",VLOOKUP(AW82,シフト記号表!$C$5:$Y$46,23,FALSE))</f>
        <v/>
      </c>
      <c r="AX84" s="185" t="str">
        <f>IF(AX82="","",VLOOKUP(AX82,シフト記号表!$C$5:$Y$46,23,FALSE))</f>
        <v/>
      </c>
      <c r="AY84" s="185" t="str">
        <f>IF(AY82="","",VLOOKUP(AY82,シフト記号表!$C$5:$Y$46,23,FALSE))</f>
        <v/>
      </c>
      <c r="AZ84" s="185" t="str">
        <f>IF(AZ82="","",VLOOKUP(AZ82,シフト記号表!$C$5:$Y$46,23,FALSE))</f>
        <v/>
      </c>
      <c r="BA84" s="185" t="str">
        <f>IF(BA82="","",VLOOKUP(BA82,シフト記号表!$C$5:$Y$46,23,FALSE))</f>
        <v/>
      </c>
      <c r="BB84" s="186" t="str">
        <f>IF(BB82="","",VLOOKUP(BB82,シフト記号表!$C$5:$Y$46,23,FALSE))</f>
        <v/>
      </c>
      <c r="BC84" s="184" t="str">
        <f>IF(BC82="","",VLOOKUP(BC82,シフト記号表!$C$5:$Y$46,23,FALSE))</f>
        <v/>
      </c>
      <c r="BD84" s="185" t="str">
        <f>IF(BD82="","",VLOOKUP(BD82,シフト記号表!$C$5:$Y$46,23,FALSE))</f>
        <v/>
      </c>
      <c r="BE84" s="185" t="str">
        <f>IF(BE82="","",VLOOKUP(BE82,シフト記号表!$C$5:$Y$46,23,FALSE))</f>
        <v/>
      </c>
      <c r="BF84" s="289">
        <f>IF($BI$3="計画",SUM(AA84:BB84),IF($BI$3="実績",SUM(AA84:BE84),""))</f>
        <v>0</v>
      </c>
      <c r="BG84" s="290"/>
      <c r="BH84" s="255">
        <f t="shared" si="11"/>
        <v>0</v>
      </c>
      <c r="BI84" s="256"/>
      <c r="BJ84" s="248"/>
      <c r="BK84" s="249"/>
      <c r="BL84" s="249"/>
      <c r="BM84" s="249"/>
      <c r="BN84" s="250"/>
    </row>
    <row r="85" spans="2:66" ht="20.25" customHeight="1" x14ac:dyDescent="0.4">
      <c r="B85" s="60"/>
      <c r="C85" s="257"/>
      <c r="D85" s="259"/>
      <c r="E85" s="260"/>
      <c r="F85" s="261"/>
      <c r="G85" s="263"/>
      <c r="H85" s="264"/>
      <c r="I85" s="240"/>
      <c r="J85" s="208"/>
      <c r="K85" s="240"/>
      <c r="L85" s="208"/>
      <c r="M85" s="265"/>
      <c r="N85" s="266"/>
      <c r="O85" s="267"/>
      <c r="P85" s="268"/>
      <c r="Q85" s="268"/>
      <c r="R85" s="264"/>
      <c r="S85" s="269"/>
      <c r="T85" s="243"/>
      <c r="U85" s="270"/>
      <c r="V85" s="25" t="s">
        <v>18</v>
      </c>
      <c r="W85" s="32"/>
      <c r="X85" s="32"/>
      <c r="Y85" s="20"/>
      <c r="Z85" s="68"/>
      <c r="AA85" s="211"/>
      <c r="AB85" s="217"/>
      <c r="AC85" s="217"/>
      <c r="AD85" s="217"/>
      <c r="AE85" s="217"/>
      <c r="AF85" s="217"/>
      <c r="AG85" s="213"/>
      <c r="AH85" s="211"/>
      <c r="AI85" s="217"/>
      <c r="AJ85" s="217"/>
      <c r="AK85" s="217"/>
      <c r="AL85" s="217"/>
      <c r="AM85" s="217"/>
      <c r="AN85" s="213"/>
      <c r="AO85" s="211"/>
      <c r="AP85" s="217"/>
      <c r="AQ85" s="217"/>
      <c r="AR85" s="217"/>
      <c r="AS85" s="217"/>
      <c r="AT85" s="217"/>
      <c r="AU85" s="213"/>
      <c r="AV85" s="211"/>
      <c r="AW85" s="217"/>
      <c r="AX85" s="217"/>
      <c r="AY85" s="217"/>
      <c r="AZ85" s="217"/>
      <c r="BA85" s="217"/>
      <c r="BB85" s="213"/>
      <c r="BC85" s="211"/>
      <c r="BD85" s="217"/>
      <c r="BE85" s="218"/>
      <c r="BF85" s="275"/>
      <c r="BG85" s="276"/>
      <c r="BH85" s="251"/>
      <c r="BI85" s="252"/>
      <c r="BJ85" s="242"/>
      <c r="BK85" s="243"/>
      <c r="BL85" s="243"/>
      <c r="BM85" s="243"/>
      <c r="BN85" s="244"/>
    </row>
    <row r="86" spans="2:66" ht="20.25" customHeight="1" x14ac:dyDescent="0.4">
      <c r="B86" s="58">
        <f>B83+1</f>
        <v>23</v>
      </c>
      <c r="C86" s="258"/>
      <c r="D86" s="262"/>
      <c r="E86" s="260"/>
      <c r="F86" s="261"/>
      <c r="G86" s="263"/>
      <c r="H86" s="264"/>
      <c r="I86" s="240"/>
      <c r="J86" s="208"/>
      <c r="K86" s="240"/>
      <c r="L86" s="208"/>
      <c r="M86" s="277"/>
      <c r="N86" s="278"/>
      <c r="O86" s="267"/>
      <c r="P86" s="268"/>
      <c r="Q86" s="268"/>
      <c r="R86" s="264"/>
      <c r="S86" s="271"/>
      <c r="T86" s="246"/>
      <c r="U86" s="272"/>
      <c r="V86" s="27" t="s">
        <v>84</v>
      </c>
      <c r="W86" s="28"/>
      <c r="X86" s="28"/>
      <c r="Y86" s="23"/>
      <c r="Z86" s="63"/>
      <c r="AA86" s="180" t="str">
        <f>IF(AA85="","",VLOOKUP(AA85,シフト記号表!$C$5:$W$46,21,FALSE))</f>
        <v/>
      </c>
      <c r="AB86" s="181" t="str">
        <f>IF(AB85="","",VLOOKUP(AB85,シフト記号表!$C$5:$W$46,21,FALSE))</f>
        <v/>
      </c>
      <c r="AC86" s="181" t="str">
        <f>IF(AC85="","",VLOOKUP(AC85,シフト記号表!$C$5:$W$46,21,FALSE))</f>
        <v/>
      </c>
      <c r="AD86" s="181" t="str">
        <f>IF(AD85="","",VLOOKUP(AD85,シフト記号表!$C$5:$W$46,21,FALSE))</f>
        <v/>
      </c>
      <c r="AE86" s="181" t="str">
        <f>IF(AE85="","",VLOOKUP(AE85,シフト記号表!$C$5:$W$46,21,FALSE))</f>
        <v/>
      </c>
      <c r="AF86" s="181" t="str">
        <f>IF(AF85="","",VLOOKUP(AF85,シフト記号表!$C$5:$W$46,21,FALSE))</f>
        <v/>
      </c>
      <c r="AG86" s="182" t="str">
        <f>IF(AG85="","",VLOOKUP(AG85,シフト記号表!$C$5:$W$46,21,FALSE))</f>
        <v/>
      </c>
      <c r="AH86" s="180" t="str">
        <f>IF(AH85="","",VLOOKUP(AH85,シフト記号表!$C$5:$W$46,21,FALSE))</f>
        <v/>
      </c>
      <c r="AI86" s="181" t="str">
        <f>IF(AI85="","",VLOOKUP(AI85,シフト記号表!$C$5:$W$46,21,FALSE))</f>
        <v/>
      </c>
      <c r="AJ86" s="181" t="str">
        <f>IF(AJ85="","",VLOOKUP(AJ85,シフト記号表!$C$5:$W$46,21,FALSE))</f>
        <v/>
      </c>
      <c r="AK86" s="181" t="str">
        <f>IF(AK85="","",VLOOKUP(AK85,シフト記号表!$C$5:$W$46,21,FALSE))</f>
        <v/>
      </c>
      <c r="AL86" s="181" t="str">
        <f>IF(AL85="","",VLOOKUP(AL85,シフト記号表!$C$5:$W$46,21,FALSE))</f>
        <v/>
      </c>
      <c r="AM86" s="181" t="str">
        <f>IF(AM85="","",VLOOKUP(AM85,シフト記号表!$C$5:$W$46,21,FALSE))</f>
        <v/>
      </c>
      <c r="AN86" s="182" t="str">
        <f>IF(AN85="","",VLOOKUP(AN85,シフト記号表!$C$5:$W$46,21,FALSE))</f>
        <v/>
      </c>
      <c r="AO86" s="180" t="str">
        <f>IF(AO85="","",VLOOKUP(AO85,シフト記号表!$C$5:$W$46,21,FALSE))</f>
        <v/>
      </c>
      <c r="AP86" s="181" t="str">
        <f>IF(AP85="","",VLOOKUP(AP85,シフト記号表!$C$5:$W$46,21,FALSE))</f>
        <v/>
      </c>
      <c r="AQ86" s="181" t="str">
        <f>IF(AQ85="","",VLOOKUP(AQ85,シフト記号表!$C$5:$W$46,21,FALSE))</f>
        <v/>
      </c>
      <c r="AR86" s="181" t="str">
        <f>IF(AR85="","",VLOOKUP(AR85,シフト記号表!$C$5:$W$46,21,FALSE))</f>
        <v/>
      </c>
      <c r="AS86" s="181" t="str">
        <f>IF(AS85="","",VLOOKUP(AS85,シフト記号表!$C$5:$W$46,21,FALSE))</f>
        <v/>
      </c>
      <c r="AT86" s="181" t="str">
        <f>IF(AT85="","",VLOOKUP(AT85,シフト記号表!$C$5:$W$46,21,FALSE))</f>
        <v/>
      </c>
      <c r="AU86" s="182" t="str">
        <f>IF(AU85="","",VLOOKUP(AU85,シフト記号表!$C$5:$W$46,21,FALSE))</f>
        <v/>
      </c>
      <c r="AV86" s="180" t="str">
        <f>IF(AV85="","",VLOOKUP(AV85,シフト記号表!$C$5:$W$46,21,FALSE))</f>
        <v/>
      </c>
      <c r="AW86" s="181" t="str">
        <f>IF(AW85="","",VLOOKUP(AW85,シフト記号表!$C$5:$W$46,21,FALSE))</f>
        <v/>
      </c>
      <c r="AX86" s="181" t="str">
        <f>IF(AX85="","",VLOOKUP(AX85,シフト記号表!$C$5:$W$46,21,FALSE))</f>
        <v/>
      </c>
      <c r="AY86" s="181" t="str">
        <f>IF(AY85="","",VLOOKUP(AY85,シフト記号表!$C$5:$W$46,21,FALSE))</f>
        <v/>
      </c>
      <c r="AZ86" s="181" t="str">
        <f>IF(AZ85="","",VLOOKUP(AZ85,シフト記号表!$C$5:$W$46,21,FALSE))</f>
        <v/>
      </c>
      <c r="BA86" s="181" t="str">
        <f>IF(BA85="","",VLOOKUP(BA85,シフト記号表!$C$5:$W$46,21,FALSE))</f>
        <v/>
      </c>
      <c r="BB86" s="182" t="str">
        <f>IF(BB85="","",VLOOKUP(BB85,シフト記号表!$C$5:$W$46,21,FALSE))</f>
        <v/>
      </c>
      <c r="BC86" s="180" t="str">
        <f>IF(BC85="","",VLOOKUP(BC85,シフト記号表!$C$5:$W$46,21,FALSE))</f>
        <v/>
      </c>
      <c r="BD86" s="181" t="str">
        <f>IF(BD85="","",VLOOKUP(BD85,シフト記号表!$C$5:$W$46,21,FALSE))</f>
        <v/>
      </c>
      <c r="BE86" s="181" t="str">
        <f>IF(BE85="","",VLOOKUP(BE85,シフト記号表!$C$5:$W$46,21,FALSE))</f>
        <v/>
      </c>
      <c r="BF86" s="279">
        <f>IF($BI$3="計画",SUM(AA86:BB86),IF($BI$3="実績",SUM(AA86:BE86),""))</f>
        <v>0</v>
      </c>
      <c r="BG86" s="280"/>
      <c r="BH86" s="253">
        <f t="shared" ref="BH86:BH87" si="12">IF($BI$3="計画",BF86/4,IF($BI$3="実績",(BF86/($BI$7/7)),""))</f>
        <v>0</v>
      </c>
      <c r="BI86" s="254"/>
      <c r="BJ86" s="245"/>
      <c r="BK86" s="246"/>
      <c r="BL86" s="246"/>
      <c r="BM86" s="246"/>
      <c r="BN86" s="247"/>
    </row>
    <row r="87" spans="2:66" ht="20.25" customHeight="1" x14ac:dyDescent="0.4">
      <c r="B87" s="59"/>
      <c r="C87" s="258"/>
      <c r="D87" s="262"/>
      <c r="E87" s="260"/>
      <c r="F87" s="261"/>
      <c r="G87" s="281"/>
      <c r="H87" s="282"/>
      <c r="I87" s="283">
        <f>G86</f>
        <v>0</v>
      </c>
      <c r="J87" s="282"/>
      <c r="K87" s="283">
        <f>M86</f>
        <v>0</v>
      </c>
      <c r="L87" s="282"/>
      <c r="M87" s="284"/>
      <c r="N87" s="285"/>
      <c r="O87" s="286"/>
      <c r="P87" s="287"/>
      <c r="Q87" s="287"/>
      <c r="R87" s="288"/>
      <c r="S87" s="273"/>
      <c r="T87" s="249"/>
      <c r="U87" s="274"/>
      <c r="V87" s="29" t="s">
        <v>126</v>
      </c>
      <c r="W87" s="52"/>
      <c r="X87" s="52"/>
      <c r="Y87" s="53"/>
      <c r="Z87" s="69"/>
      <c r="AA87" s="184" t="str">
        <f>IF(AA85="","",VLOOKUP(AA85,シフト記号表!$C$5:$Y$46,23,FALSE))</f>
        <v/>
      </c>
      <c r="AB87" s="185" t="str">
        <f>IF(AB85="","",VLOOKUP(AB85,シフト記号表!$C$5:$Y$46,23,FALSE))</f>
        <v/>
      </c>
      <c r="AC87" s="185" t="str">
        <f>IF(AC85="","",VLOOKUP(AC85,シフト記号表!$C$5:$Y$46,23,FALSE))</f>
        <v/>
      </c>
      <c r="AD87" s="185" t="str">
        <f>IF(AD85="","",VLOOKUP(AD85,シフト記号表!$C$5:$Y$46,23,FALSE))</f>
        <v/>
      </c>
      <c r="AE87" s="185" t="str">
        <f>IF(AE85="","",VLOOKUP(AE85,シフト記号表!$C$5:$Y$46,23,FALSE))</f>
        <v/>
      </c>
      <c r="AF87" s="185" t="str">
        <f>IF(AF85="","",VLOOKUP(AF85,シフト記号表!$C$5:$Y$46,23,FALSE))</f>
        <v/>
      </c>
      <c r="AG87" s="186" t="str">
        <f>IF(AG85="","",VLOOKUP(AG85,シフト記号表!$C$5:$Y$46,23,FALSE))</f>
        <v/>
      </c>
      <c r="AH87" s="184" t="str">
        <f>IF(AH85="","",VLOOKUP(AH85,シフト記号表!$C$5:$Y$46,23,FALSE))</f>
        <v/>
      </c>
      <c r="AI87" s="185" t="str">
        <f>IF(AI85="","",VLOOKUP(AI85,シフト記号表!$C$5:$Y$46,23,FALSE))</f>
        <v/>
      </c>
      <c r="AJ87" s="185" t="str">
        <f>IF(AJ85="","",VLOOKUP(AJ85,シフト記号表!$C$5:$Y$46,23,FALSE))</f>
        <v/>
      </c>
      <c r="AK87" s="185" t="str">
        <f>IF(AK85="","",VLOOKUP(AK85,シフト記号表!$C$5:$Y$46,23,FALSE))</f>
        <v/>
      </c>
      <c r="AL87" s="185" t="str">
        <f>IF(AL85="","",VLOOKUP(AL85,シフト記号表!$C$5:$Y$46,23,FALSE))</f>
        <v/>
      </c>
      <c r="AM87" s="185" t="str">
        <f>IF(AM85="","",VLOOKUP(AM85,シフト記号表!$C$5:$Y$46,23,FALSE))</f>
        <v/>
      </c>
      <c r="AN87" s="186" t="str">
        <f>IF(AN85="","",VLOOKUP(AN85,シフト記号表!$C$5:$Y$46,23,FALSE))</f>
        <v/>
      </c>
      <c r="AO87" s="184" t="str">
        <f>IF(AO85="","",VLOOKUP(AO85,シフト記号表!$C$5:$Y$46,23,FALSE))</f>
        <v/>
      </c>
      <c r="AP87" s="185" t="str">
        <f>IF(AP85="","",VLOOKUP(AP85,シフト記号表!$C$5:$Y$46,23,FALSE))</f>
        <v/>
      </c>
      <c r="AQ87" s="185" t="str">
        <f>IF(AQ85="","",VLOOKUP(AQ85,シフト記号表!$C$5:$Y$46,23,FALSE))</f>
        <v/>
      </c>
      <c r="AR87" s="185" t="str">
        <f>IF(AR85="","",VLOOKUP(AR85,シフト記号表!$C$5:$Y$46,23,FALSE))</f>
        <v/>
      </c>
      <c r="AS87" s="185" t="str">
        <f>IF(AS85="","",VLOOKUP(AS85,シフト記号表!$C$5:$Y$46,23,FALSE))</f>
        <v/>
      </c>
      <c r="AT87" s="185" t="str">
        <f>IF(AT85="","",VLOOKUP(AT85,シフト記号表!$C$5:$Y$46,23,FALSE))</f>
        <v/>
      </c>
      <c r="AU87" s="186" t="str">
        <f>IF(AU85="","",VLOOKUP(AU85,シフト記号表!$C$5:$Y$46,23,FALSE))</f>
        <v/>
      </c>
      <c r="AV87" s="184" t="str">
        <f>IF(AV85="","",VLOOKUP(AV85,シフト記号表!$C$5:$Y$46,23,FALSE))</f>
        <v/>
      </c>
      <c r="AW87" s="185" t="str">
        <f>IF(AW85="","",VLOOKUP(AW85,シフト記号表!$C$5:$Y$46,23,FALSE))</f>
        <v/>
      </c>
      <c r="AX87" s="185" t="str">
        <f>IF(AX85="","",VLOOKUP(AX85,シフト記号表!$C$5:$Y$46,23,FALSE))</f>
        <v/>
      </c>
      <c r="AY87" s="185" t="str">
        <f>IF(AY85="","",VLOOKUP(AY85,シフト記号表!$C$5:$Y$46,23,FALSE))</f>
        <v/>
      </c>
      <c r="AZ87" s="185" t="str">
        <f>IF(AZ85="","",VLOOKUP(AZ85,シフト記号表!$C$5:$Y$46,23,FALSE))</f>
        <v/>
      </c>
      <c r="BA87" s="185" t="str">
        <f>IF(BA85="","",VLOOKUP(BA85,シフト記号表!$C$5:$Y$46,23,FALSE))</f>
        <v/>
      </c>
      <c r="BB87" s="186" t="str">
        <f>IF(BB85="","",VLOOKUP(BB85,シフト記号表!$C$5:$Y$46,23,FALSE))</f>
        <v/>
      </c>
      <c r="BC87" s="184" t="str">
        <f>IF(BC85="","",VLOOKUP(BC85,シフト記号表!$C$5:$Y$46,23,FALSE))</f>
        <v/>
      </c>
      <c r="BD87" s="185" t="str">
        <f>IF(BD85="","",VLOOKUP(BD85,シフト記号表!$C$5:$Y$46,23,FALSE))</f>
        <v/>
      </c>
      <c r="BE87" s="185" t="str">
        <f>IF(BE85="","",VLOOKUP(BE85,シフト記号表!$C$5:$Y$46,23,FALSE))</f>
        <v/>
      </c>
      <c r="BF87" s="289">
        <f>IF($BI$3="計画",SUM(AA87:BB87),IF($BI$3="実績",SUM(AA87:BE87),""))</f>
        <v>0</v>
      </c>
      <c r="BG87" s="290"/>
      <c r="BH87" s="255">
        <f t="shared" si="12"/>
        <v>0</v>
      </c>
      <c r="BI87" s="256"/>
      <c r="BJ87" s="248"/>
      <c r="BK87" s="249"/>
      <c r="BL87" s="249"/>
      <c r="BM87" s="249"/>
      <c r="BN87" s="250"/>
    </row>
    <row r="88" spans="2:66" ht="20.25" customHeight="1" x14ac:dyDescent="0.4">
      <c r="B88" s="60"/>
      <c r="C88" s="257"/>
      <c r="D88" s="259"/>
      <c r="E88" s="260"/>
      <c r="F88" s="261"/>
      <c r="G88" s="263"/>
      <c r="H88" s="264"/>
      <c r="I88" s="240"/>
      <c r="J88" s="208"/>
      <c r="K88" s="240"/>
      <c r="L88" s="208"/>
      <c r="M88" s="265"/>
      <c r="N88" s="266"/>
      <c r="O88" s="267"/>
      <c r="P88" s="268"/>
      <c r="Q88" s="268"/>
      <c r="R88" s="264"/>
      <c r="S88" s="269"/>
      <c r="T88" s="243"/>
      <c r="U88" s="270"/>
      <c r="V88" s="25" t="s">
        <v>18</v>
      </c>
      <c r="W88" s="32"/>
      <c r="X88" s="32"/>
      <c r="Y88" s="20"/>
      <c r="Z88" s="68"/>
      <c r="AA88" s="211"/>
      <c r="AB88" s="217"/>
      <c r="AC88" s="217"/>
      <c r="AD88" s="217"/>
      <c r="AE88" s="217"/>
      <c r="AF88" s="217"/>
      <c r="AG88" s="213"/>
      <c r="AH88" s="211"/>
      <c r="AI88" s="217"/>
      <c r="AJ88" s="217"/>
      <c r="AK88" s="217"/>
      <c r="AL88" s="217"/>
      <c r="AM88" s="217"/>
      <c r="AN88" s="213"/>
      <c r="AO88" s="211"/>
      <c r="AP88" s="217"/>
      <c r="AQ88" s="217"/>
      <c r="AR88" s="217"/>
      <c r="AS88" s="217"/>
      <c r="AT88" s="217"/>
      <c r="AU88" s="213"/>
      <c r="AV88" s="211"/>
      <c r="AW88" s="217"/>
      <c r="AX88" s="217"/>
      <c r="AY88" s="217"/>
      <c r="AZ88" s="217"/>
      <c r="BA88" s="217"/>
      <c r="BB88" s="213"/>
      <c r="BC88" s="211"/>
      <c r="BD88" s="217"/>
      <c r="BE88" s="218"/>
      <c r="BF88" s="275"/>
      <c r="BG88" s="276"/>
      <c r="BH88" s="251"/>
      <c r="BI88" s="252"/>
      <c r="BJ88" s="242"/>
      <c r="BK88" s="243"/>
      <c r="BL88" s="243"/>
      <c r="BM88" s="243"/>
      <c r="BN88" s="244"/>
    </row>
    <row r="89" spans="2:66" ht="20.25" customHeight="1" x14ac:dyDescent="0.4">
      <c r="B89" s="58">
        <f>B86+1</f>
        <v>24</v>
      </c>
      <c r="C89" s="258"/>
      <c r="D89" s="262"/>
      <c r="E89" s="260"/>
      <c r="F89" s="261"/>
      <c r="G89" s="263"/>
      <c r="H89" s="264"/>
      <c r="I89" s="240"/>
      <c r="J89" s="208"/>
      <c r="K89" s="240"/>
      <c r="L89" s="208"/>
      <c r="M89" s="277"/>
      <c r="N89" s="278"/>
      <c r="O89" s="267"/>
      <c r="P89" s="268"/>
      <c r="Q89" s="268"/>
      <c r="R89" s="264"/>
      <c r="S89" s="271"/>
      <c r="T89" s="246"/>
      <c r="U89" s="272"/>
      <c r="V89" s="27" t="s">
        <v>84</v>
      </c>
      <c r="W89" s="28"/>
      <c r="X89" s="28"/>
      <c r="Y89" s="23"/>
      <c r="Z89" s="63"/>
      <c r="AA89" s="180" t="str">
        <f>IF(AA88="","",VLOOKUP(AA88,シフト記号表!$C$5:$W$46,21,FALSE))</f>
        <v/>
      </c>
      <c r="AB89" s="181" t="str">
        <f>IF(AB88="","",VLOOKUP(AB88,シフト記号表!$C$5:$W$46,21,FALSE))</f>
        <v/>
      </c>
      <c r="AC89" s="181" t="str">
        <f>IF(AC88="","",VLOOKUP(AC88,シフト記号表!$C$5:$W$46,21,FALSE))</f>
        <v/>
      </c>
      <c r="AD89" s="181" t="str">
        <f>IF(AD88="","",VLOOKUP(AD88,シフト記号表!$C$5:$W$46,21,FALSE))</f>
        <v/>
      </c>
      <c r="AE89" s="181" t="str">
        <f>IF(AE88="","",VLOOKUP(AE88,シフト記号表!$C$5:$W$46,21,FALSE))</f>
        <v/>
      </c>
      <c r="AF89" s="181" t="str">
        <f>IF(AF88="","",VLOOKUP(AF88,シフト記号表!$C$5:$W$46,21,FALSE))</f>
        <v/>
      </c>
      <c r="AG89" s="182" t="str">
        <f>IF(AG88="","",VLOOKUP(AG88,シフト記号表!$C$5:$W$46,21,FALSE))</f>
        <v/>
      </c>
      <c r="AH89" s="180" t="str">
        <f>IF(AH88="","",VLOOKUP(AH88,シフト記号表!$C$5:$W$46,21,FALSE))</f>
        <v/>
      </c>
      <c r="AI89" s="181" t="str">
        <f>IF(AI88="","",VLOOKUP(AI88,シフト記号表!$C$5:$W$46,21,FALSE))</f>
        <v/>
      </c>
      <c r="AJ89" s="181" t="str">
        <f>IF(AJ88="","",VLOOKUP(AJ88,シフト記号表!$C$5:$W$46,21,FALSE))</f>
        <v/>
      </c>
      <c r="AK89" s="181" t="str">
        <f>IF(AK88="","",VLOOKUP(AK88,シフト記号表!$C$5:$W$46,21,FALSE))</f>
        <v/>
      </c>
      <c r="AL89" s="181" t="str">
        <f>IF(AL88="","",VLOOKUP(AL88,シフト記号表!$C$5:$W$46,21,FALSE))</f>
        <v/>
      </c>
      <c r="AM89" s="181" t="str">
        <f>IF(AM88="","",VLOOKUP(AM88,シフト記号表!$C$5:$W$46,21,FALSE))</f>
        <v/>
      </c>
      <c r="AN89" s="182" t="str">
        <f>IF(AN88="","",VLOOKUP(AN88,シフト記号表!$C$5:$W$46,21,FALSE))</f>
        <v/>
      </c>
      <c r="AO89" s="180" t="str">
        <f>IF(AO88="","",VLOOKUP(AO88,シフト記号表!$C$5:$W$46,21,FALSE))</f>
        <v/>
      </c>
      <c r="AP89" s="181" t="str">
        <f>IF(AP88="","",VLOOKUP(AP88,シフト記号表!$C$5:$W$46,21,FALSE))</f>
        <v/>
      </c>
      <c r="AQ89" s="181" t="str">
        <f>IF(AQ88="","",VLOOKUP(AQ88,シフト記号表!$C$5:$W$46,21,FALSE))</f>
        <v/>
      </c>
      <c r="AR89" s="181" t="str">
        <f>IF(AR88="","",VLOOKUP(AR88,シフト記号表!$C$5:$W$46,21,FALSE))</f>
        <v/>
      </c>
      <c r="AS89" s="181" t="str">
        <f>IF(AS88="","",VLOOKUP(AS88,シフト記号表!$C$5:$W$46,21,FALSE))</f>
        <v/>
      </c>
      <c r="AT89" s="181" t="str">
        <f>IF(AT88="","",VLOOKUP(AT88,シフト記号表!$C$5:$W$46,21,FALSE))</f>
        <v/>
      </c>
      <c r="AU89" s="182" t="str">
        <f>IF(AU88="","",VLOOKUP(AU88,シフト記号表!$C$5:$W$46,21,FALSE))</f>
        <v/>
      </c>
      <c r="AV89" s="180" t="str">
        <f>IF(AV88="","",VLOOKUP(AV88,シフト記号表!$C$5:$W$46,21,FALSE))</f>
        <v/>
      </c>
      <c r="AW89" s="181" t="str">
        <f>IF(AW88="","",VLOOKUP(AW88,シフト記号表!$C$5:$W$46,21,FALSE))</f>
        <v/>
      </c>
      <c r="AX89" s="181" t="str">
        <f>IF(AX88="","",VLOOKUP(AX88,シフト記号表!$C$5:$W$46,21,FALSE))</f>
        <v/>
      </c>
      <c r="AY89" s="181" t="str">
        <f>IF(AY88="","",VLOOKUP(AY88,シフト記号表!$C$5:$W$46,21,FALSE))</f>
        <v/>
      </c>
      <c r="AZ89" s="181" t="str">
        <f>IF(AZ88="","",VLOOKUP(AZ88,シフト記号表!$C$5:$W$46,21,FALSE))</f>
        <v/>
      </c>
      <c r="BA89" s="181" t="str">
        <f>IF(BA88="","",VLOOKUP(BA88,シフト記号表!$C$5:$W$46,21,FALSE))</f>
        <v/>
      </c>
      <c r="BB89" s="182" t="str">
        <f>IF(BB88="","",VLOOKUP(BB88,シフト記号表!$C$5:$W$46,21,FALSE))</f>
        <v/>
      </c>
      <c r="BC89" s="180" t="str">
        <f>IF(BC88="","",VLOOKUP(BC88,シフト記号表!$C$5:$W$46,21,FALSE))</f>
        <v/>
      </c>
      <c r="BD89" s="181" t="str">
        <f>IF(BD88="","",VLOOKUP(BD88,シフト記号表!$C$5:$W$46,21,FALSE))</f>
        <v/>
      </c>
      <c r="BE89" s="181" t="str">
        <f>IF(BE88="","",VLOOKUP(BE88,シフト記号表!$C$5:$W$46,21,FALSE))</f>
        <v/>
      </c>
      <c r="BF89" s="279">
        <f>IF($BI$3="計画",SUM(AA89:BB89),IF($BI$3="実績",SUM(AA89:BE89),""))</f>
        <v>0</v>
      </c>
      <c r="BG89" s="280"/>
      <c r="BH89" s="253">
        <f t="shared" ref="BH89:BH90" si="13">IF($BI$3="計画",BF89/4,IF($BI$3="実績",(BF89/($BI$7/7)),""))</f>
        <v>0</v>
      </c>
      <c r="BI89" s="254"/>
      <c r="BJ89" s="245"/>
      <c r="BK89" s="246"/>
      <c r="BL89" s="246"/>
      <c r="BM89" s="246"/>
      <c r="BN89" s="247"/>
    </row>
    <row r="90" spans="2:66" ht="20.25" customHeight="1" x14ac:dyDescent="0.4">
      <c r="B90" s="59"/>
      <c r="C90" s="258"/>
      <c r="D90" s="262"/>
      <c r="E90" s="260"/>
      <c r="F90" s="261"/>
      <c r="G90" s="281"/>
      <c r="H90" s="282"/>
      <c r="I90" s="283">
        <f>G89</f>
        <v>0</v>
      </c>
      <c r="J90" s="282"/>
      <c r="K90" s="283">
        <f>M89</f>
        <v>0</v>
      </c>
      <c r="L90" s="282"/>
      <c r="M90" s="284"/>
      <c r="N90" s="285"/>
      <c r="O90" s="286"/>
      <c r="P90" s="287"/>
      <c r="Q90" s="287"/>
      <c r="R90" s="288"/>
      <c r="S90" s="273"/>
      <c r="T90" s="249"/>
      <c r="U90" s="274"/>
      <c r="V90" s="29" t="s">
        <v>126</v>
      </c>
      <c r="W90" s="52"/>
      <c r="X90" s="52"/>
      <c r="Y90" s="53"/>
      <c r="Z90" s="69"/>
      <c r="AA90" s="184" t="str">
        <f>IF(AA88="","",VLOOKUP(AA88,シフト記号表!$C$5:$Y$46,23,FALSE))</f>
        <v/>
      </c>
      <c r="AB90" s="185" t="str">
        <f>IF(AB88="","",VLOOKUP(AB88,シフト記号表!$C$5:$Y$46,23,FALSE))</f>
        <v/>
      </c>
      <c r="AC90" s="185" t="str">
        <f>IF(AC88="","",VLOOKUP(AC88,シフト記号表!$C$5:$Y$46,23,FALSE))</f>
        <v/>
      </c>
      <c r="AD90" s="185" t="str">
        <f>IF(AD88="","",VLOOKUP(AD88,シフト記号表!$C$5:$Y$46,23,FALSE))</f>
        <v/>
      </c>
      <c r="AE90" s="185" t="str">
        <f>IF(AE88="","",VLOOKUP(AE88,シフト記号表!$C$5:$Y$46,23,FALSE))</f>
        <v/>
      </c>
      <c r="AF90" s="185" t="str">
        <f>IF(AF88="","",VLOOKUP(AF88,シフト記号表!$C$5:$Y$46,23,FALSE))</f>
        <v/>
      </c>
      <c r="AG90" s="186" t="str">
        <f>IF(AG88="","",VLOOKUP(AG88,シフト記号表!$C$5:$Y$46,23,FALSE))</f>
        <v/>
      </c>
      <c r="AH90" s="184" t="str">
        <f>IF(AH88="","",VLOOKUP(AH88,シフト記号表!$C$5:$Y$46,23,FALSE))</f>
        <v/>
      </c>
      <c r="AI90" s="185" t="str">
        <f>IF(AI88="","",VLOOKUP(AI88,シフト記号表!$C$5:$Y$46,23,FALSE))</f>
        <v/>
      </c>
      <c r="AJ90" s="185" t="str">
        <f>IF(AJ88="","",VLOOKUP(AJ88,シフト記号表!$C$5:$Y$46,23,FALSE))</f>
        <v/>
      </c>
      <c r="AK90" s="185" t="str">
        <f>IF(AK88="","",VLOOKUP(AK88,シフト記号表!$C$5:$Y$46,23,FALSE))</f>
        <v/>
      </c>
      <c r="AL90" s="185" t="str">
        <f>IF(AL88="","",VLOOKUP(AL88,シフト記号表!$C$5:$Y$46,23,FALSE))</f>
        <v/>
      </c>
      <c r="AM90" s="185" t="str">
        <f>IF(AM88="","",VLOOKUP(AM88,シフト記号表!$C$5:$Y$46,23,FALSE))</f>
        <v/>
      </c>
      <c r="AN90" s="186" t="str">
        <f>IF(AN88="","",VLOOKUP(AN88,シフト記号表!$C$5:$Y$46,23,FALSE))</f>
        <v/>
      </c>
      <c r="AO90" s="184" t="str">
        <f>IF(AO88="","",VLOOKUP(AO88,シフト記号表!$C$5:$Y$46,23,FALSE))</f>
        <v/>
      </c>
      <c r="AP90" s="185" t="str">
        <f>IF(AP88="","",VLOOKUP(AP88,シフト記号表!$C$5:$Y$46,23,FALSE))</f>
        <v/>
      </c>
      <c r="AQ90" s="185" t="str">
        <f>IF(AQ88="","",VLOOKUP(AQ88,シフト記号表!$C$5:$Y$46,23,FALSE))</f>
        <v/>
      </c>
      <c r="AR90" s="185" t="str">
        <f>IF(AR88="","",VLOOKUP(AR88,シフト記号表!$C$5:$Y$46,23,FALSE))</f>
        <v/>
      </c>
      <c r="AS90" s="185" t="str">
        <f>IF(AS88="","",VLOOKUP(AS88,シフト記号表!$C$5:$Y$46,23,FALSE))</f>
        <v/>
      </c>
      <c r="AT90" s="185" t="str">
        <f>IF(AT88="","",VLOOKUP(AT88,シフト記号表!$C$5:$Y$46,23,FALSE))</f>
        <v/>
      </c>
      <c r="AU90" s="186" t="str">
        <f>IF(AU88="","",VLOOKUP(AU88,シフト記号表!$C$5:$Y$46,23,FALSE))</f>
        <v/>
      </c>
      <c r="AV90" s="184" t="str">
        <f>IF(AV88="","",VLOOKUP(AV88,シフト記号表!$C$5:$Y$46,23,FALSE))</f>
        <v/>
      </c>
      <c r="AW90" s="185" t="str">
        <f>IF(AW88="","",VLOOKUP(AW88,シフト記号表!$C$5:$Y$46,23,FALSE))</f>
        <v/>
      </c>
      <c r="AX90" s="185" t="str">
        <f>IF(AX88="","",VLOOKUP(AX88,シフト記号表!$C$5:$Y$46,23,FALSE))</f>
        <v/>
      </c>
      <c r="AY90" s="185" t="str">
        <f>IF(AY88="","",VLOOKUP(AY88,シフト記号表!$C$5:$Y$46,23,FALSE))</f>
        <v/>
      </c>
      <c r="AZ90" s="185" t="str">
        <f>IF(AZ88="","",VLOOKUP(AZ88,シフト記号表!$C$5:$Y$46,23,FALSE))</f>
        <v/>
      </c>
      <c r="BA90" s="185" t="str">
        <f>IF(BA88="","",VLOOKUP(BA88,シフト記号表!$C$5:$Y$46,23,FALSE))</f>
        <v/>
      </c>
      <c r="BB90" s="186" t="str">
        <f>IF(BB88="","",VLOOKUP(BB88,シフト記号表!$C$5:$Y$46,23,FALSE))</f>
        <v/>
      </c>
      <c r="BC90" s="184" t="str">
        <f>IF(BC88="","",VLOOKUP(BC88,シフト記号表!$C$5:$Y$46,23,FALSE))</f>
        <v/>
      </c>
      <c r="BD90" s="185" t="str">
        <f>IF(BD88="","",VLOOKUP(BD88,シフト記号表!$C$5:$Y$46,23,FALSE))</f>
        <v/>
      </c>
      <c r="BE90" s="185" t="str">
        <f>IF(BE88="","",VLOOKUP(BE88,シフト記号表!$C$5:$Y$46,23,FALSE))</f>
        <v/>
      </c>
      <c r="BF90" s="289">
        <f>IF($BI$3="計画",SUM(AA90:BB90),IF($BI$3="実績",SUM(AA90:BE90),""))</f>
        <v>0</v>
      </c>
      <c r="BG90" s="290"/>
      <c r="BH90" s="255">
        <f t="shared" si="13"/>
        <v>0</v>
      </c>
      <c r="BI90" s="256"/>
      <c r="BJ90" s="248"/>
      <c r="BK90" s="249"/>
      <c r="BL90" s="249"/>
      <c r="BM90" s="249"/>
      <c r="BN90" s="250"/>
    </row>
    <row r="91" spans="2:66" ht="20.25" customHeight="1" x14ac:dyDescent="0.4">
      <c r="B91" s="60"/>
      <c r="C91" s="257"/>
      <c r="D91" s="259"/>
      <c r="E91" s="260"/>
      <c r="F91" s="261"/>
      <c r="G91" s="263"/>
      <c r="H91" s="264"/>
      <c r="I91" s="240"/>
      <c r="J91" s="208"/>
      <c r="K91" s="240"/>
      <c r="L91" s="208"/>
      <c r="M91" s="265"/>
      <c r="N91" s="266"/>
      <c r="O91" s="267"/>
      <c r="P91" s="268"/>
      <c r="Q91" s="268"/>
      <c r="R91" s="264"/>
      <c r="S91" s="269"/>
      <c r="T91" s="243"/>
      <c r="U91" s="270"/>
      <c r="V91" s="25" t="s">
        <v>18</v>
      </c>
      <c r="W91" s="32"/>
      <c r="X91" s="32"/>
      <c r="Y91" s="20"/>
      <c r="Z91" s="68"/>
      <c r="AA91" s="211"/>
      <c r="AB91" s="217"/>
      <c r="AC91" s="217"/>
      <c r="AD91" s="217"/>
      <c r="AE91" s="217"/>
      <c r="AF91" s="217"/>
      <c r="AG91" s="213"/>
      <c r="AH91" s="211"/>
      <c r="AI91" s="217"/>
      <c r="AJ91" s="217"/>
      <c r="AK91" s="217"/>
      <c r="AL91" s="217"/>
      <c r="AM91" s="217"/>
      <c r="AN91" s="213"/>
      <c r="AO91" s="211"/>
      <c r="AP91" s="217"/>
      <c r="AQ91" s="217"/>
      <c r="AR91" s="217"/>
      <c r="AS91" s="217"/>
      <c r="AT91" s="217"/>
      <c r="AU91" s="213"/>
      <c r="AV91" s="211"/>
      <c r="AW91" s="217"/>
      <c r="AX91" s="217"/>
      <c r="AY91" s="217"/>
      <c r="AZ91" s="217"/>
      <c r="BA91" s="217"/>
      <c r="BB91" s="213"/>
      <c r="BC91" s="211"/>
      <c r="BD91" s="217"/>
      <c r="BE91" s="218"/>
      <c r="BF91" s="275"/>
      <c r="BG91" s="276"/>
      <c r="BH91" s="251"/>
      <c r="BI91" s="252"/>
      <c r="BJ91" s="242"/>
      <c r="BK91" s="243"/>
      <c r="BL91" s="243"/>
      <c r="BM91" s="243"/>
      <c r="BN91" s="244"/>
    </row>
    <row r="92" spans="2:66" ht="20.25" customHeight="1" x14ac:dyDescent="0.4">
      <c r="B92" s="58">
        <f>B89+1</f>
        <v>25</v>
      </c>
      <c r="C92" s="258"/>
      <c r="D92" s="262"/>
      <c r="E92" s="260"/>
      <c r="F92" s="261"/>
      <c r="G92" s="263"/>
      <c r="H92" s="264"/>
      <c r="I92" s="240"/>
      <c r="J92" s="208"/>
      <c r="K92" s="240"/>
      <c r="L92" s="208"/>
      <c r="M92" s="277"/>
      <c r="N92" s="278"/>
      <c r="O92" s="267"/>
      <c r="P92" s="268"/>
      <c r="Q92" s="268"/>
      <c r="R92" s="264"/>
      <c r="S92" s="271"/>
      <c r="T92" s="246"/>
      <c r="U92" s="272"/>
      <c r="V92" s="27" t="s">
        <v>84</v>
      </c>
      <c r="W92" s="28"/>
      <c r="X92" s="28"/>
      <c r="Y92" s="23"/>
      <c r="Z92" s="63"/>
      <c r="AA92" s="180" t="str">
        <f>IF(AA91="","",VLOOKUP(AA91,シフト記号表!$C$5:$W$46,21,FALSE))</f>
        <v/>
      </c>
      <c r="AB92" s="181" t="str">
        <f>IF(AB91="","",VLOOKUP(AB91,シフト記号表!$C$5:$W$46,21,FALSE))</f>
        <v/>
      </c>
      <c r="AC92" s="181" t="str">
        <f>IF(AC91="","",VLOOKUP(AC91,シフト記号表!$C$5:$W$46,21,FALSE))</f>
        <v/>
      </c>
      <c r="AD92" s="181" t="str">
        <f>IF(AD91="","",VLOOKUP(AD91,シフト記号表!$C$5:$W$46,21,FALSE))</f>
        <v/>
      </c>
      <c r="AE92" s="181" t="str">
        <f>IF(AE91="","",VLOOKUP(AE91,シフト記号表!$C$5:$W$46,21,FALSE))</f>
        <v/>
      </c>
      <c r="AF92" s="181" t="str">
        <f>IF(AF91="","",VLOOKUP(AF91,シフト記号表!$C$5:$W$46,21,FALSE))</f>
        <v/>
      </c>
      <c r="AG92" s="182" t="str">
        <f>IF(AG91="","",VLOOKUP(AG91,シフト記号表!$C$5:$W$46,21,FALSE))</f>
        <v/>
      </c>
      <c r="AH92" s="180" t="str">
        <f>IF(AH91="","",VLOOKUP(AH91,シフト記号表!$C$5:$W$46,21,FALSE))</f>
        <v/>
      </c>
      <c r="AI92" s="181" t="str">
        <f>IF(AI91="","",VLOOKUP(AI91,シフト記号表!$C$5:$W$46,21,FALSE))</f>
        <v/>
      </c>
      <c r="AJ92" s="181" t="str">
        <f>IF(AJ91="","",VLOOKUP(AJ91,シフト記号表!$C$5:$W$46,21,FALSE))</f>
        <v/>
      </c>
      <c r="AK92" s="181" t="str">
        <f>IF(AK91="","",VLOOKUP(AK91,シフト記号表!$C$5:$W$46,21,FALSE))</f>
        <v/>
      </c>
      <c r="AL92" s="181" t="str">
        <f>IF(AL91="","",VLOOKUP(AL91,シフト記号表!$C$5:$W$46,21,FALSE))</f>
        <v/>
      </c>
      <c r="AM92" s="181" t="str">
        <f>IF(AM91="","",VLOOKUP(AM91,シフト記号表!$C$5:$W$46,21,FALSE))</f>
        <v/>
      </c>
      <c r="AN92" s="182" t="str">
        <f>IF(AN91="","",VLOOKUP(AN91,シフト記号表!$C$5:$W$46,21,FALSE))</f>
        <v/>
      </c>
      <c r="AO92" s="180" t="str">
        <f>IF(AO91="","",VLOOKUP(AO91,シフト記号表!$C$5:$W$46,21,FALSE))</f>
        <v/>
      </c>
      <c r="AP92" s="181" t="str">
        <f>IF(AP91="","",VLOOKUP(AP91,シフト記号表!$C$5:$W$46,21,FALSE))</f>
        <v/>
      </c>
      <c r="AQ92" s="181" t="str">
        <f>IF(AQ91="","",VLOOKUP(AQ91,シフト記号表!$C$5:$W$46,21,FALSE))</f>
        <v/>
      </c>
      <c r="AR92" s="181" t="str">
        <f>IF(AR91="","",VLOOKUP(AR91,シフト記号表!$C$5:$W$46,21,FALSE))</f>
        <v/>
      </c>
      <c r="AS92" s="181" t="str">
        <f>IF(AS91="","",VLOOKUP(AS91,シフト記号表!$C$5:$W$46,21,FALSE))</f>
        <v/>
      </c>
      <c r="AT92" s="181" t="str">
        <f>IF(AT91="","",VLOOKUP(AT91,シフト記号表!$C$5:$W$46,21,FALSE))</f>
        <v/>
      </c>
      <c r="AU92" s="182" t="str">
        <f>IF(AU91="","",VLOOKUP(AU91,シフト記号表!$C$5:$W$46,21,FALSE))</f>
        <v/>
      </c>
      <c r="AV92" s="180" t="str">
        <f>IF(AV91="","",VLOOKUP(AV91,シフト記号表!$C$5:$W$46,21,FALSE))</f>
        <v/>
      </c>
      <c r="AW92" s="181" t="str">
        <f>IF(AW91="","",VLOOKUP(AW91,シフト記号表!$C$5:$W$46,21,FALSE))</f>
        <v/>
      </c>
      <c r="AX92" s="181" t="str">
        <f>IF(AX91="","",VLOOKUP(AX91,シフト記号表!$C$5:$W$46,21,FALSE))</f>
        <v/>
      </c>
      <c r="AY92" s="181" t="str">
        <f>IF(AY91="","",VLOOKUP(AY91,シフト記号表!$C$5:$W$46,21,FALSE))</f>
        <v/>
      </c>
      <c r="AZ92" s="181" t="str">
        <f>IF(AZ91="","",VLOOKUP(AZ91,シフト記号表!$C$5:$W$46,21,FALSE))</f>
        <v/>
      </c>
      <c r="BA92" s="181" t="str">
        <f>IF(BA91="","",VLOOKUP(BA91,シフト記号表!$C$5:$W$46,21,FALSE))</f>
        <v/>
      </c>
      <c r="BB92" s="182" t="str">
        <f>IF(BB91="","",VLOOKUP(BB91,シフト記号表!$C$5:$W$46,21,FALSE))</f>
        <v/>
      </c>
      <c r="BC92" s="180" t="str">
        <f>IF(BC91="","",VLOOKUP(BC91,シフト記号表!$C$5:$W$46,21,FALSE))</f>
        <v/>
      </c>
      <c r="BD92" s="181" t="str">
        <f>IF(BD91="","",VLOOKUP(BD91,シフト記号表!$C$5:$W$46,21,FALSE))</f>
        <v/>
      </c>
      <c r="BE92" s="181" t="str">
        <f>IF(BE91="","",VLOOKUP(BE91,シフト記号表!$C$5:$W$46,21,FALSE))</f>
        <v/>
      </c>
      <c r="BF92" s="279">
        <f>IF($BI$3="計画",SUM(AA92:BB92),IF($BI$3="実績",SUM(AA92:BE92),""))</f>
        <v>0</v>
      </c>
      <c r="BG92" s="280"/>
      <c r="BH92" s="253">
        <f t="shared" ref="BH92:BH93" si="14">IF($BI$3="計画",BF92/4,IF($BI$3="実績",(BF92/($BI$7/7)),""))</f>
        <v>0</v>
      </c>
      <c r="BI92" s="254"/>
      <c r="BJ92" s="245"/>
      <c r="BK92" s="246"/>
      <c r="BL92" s="246"/>
      <c r="BM92" s="246"/>
      <c r="BN92" s="247"/>
    </row>
    <row r="93" spans="2:66" ht="20.25" customHeight="1" x14ac:dyDescent="0.4">
      <c r="B93" s="59"/>
      <c r="C93" s="258"/>
      <c r="D93" s="262"/>
      <c r="E93" s="260"/>
      <c r="F93" s="261"/>
      <c r="G93" s="281"/>
      <c r="H93" s="282"/>
      <c r="I93" s="283">
        <f>G92</f>
        <v>0</v>
      </c>
      <c r="J93" s="282"/>
      <c r="K93" s="283">
        <f>M92</f>
        <v>0</v>
      </c>
      <c r="L93" s="282"/>
      <c r="M93" s="284"/>
      <c r="N93" s="285"/>
      <c r="O93" s="286"/>
      <c r="P93" s="287"/>
      <c r="Q93" s="287"/>
      <c r="R93" s="288"/>
      <c r="S93" s="273"/>
      <c r="T93" s="249"/>
      <c r="U93" s="274"/>
      <c r="V93" s="29" t="s">
        <v>126</v>
      </c>
      <c r="W93" s="52"/>
      <c r="X93" s="52"/>
      <c r="Y93" s="53"/>
      <c r="Z93" s="69"/>
      <c r="AA93" s="184" t="str">
        <f>IF(AA91="","",VLOOKUP(AA91,シフト記号表!$C$5:$Y$46,23,FALSE))</f>
        <v/>
      </c>
      <c r="AB93" s="185" t="str">
        <f>IF(AB91="","",VLOOKUP(AB91,シフト記号表!$C$5:$Y$46,23,FALSE))</f>
        <v/>
      </c>
      <c r="AC93" s="185" t="str">
        <f>IF(AC91="","",VLOOKUP(AC91,シフト記号表!$C$5:$Y$46,23,FALSE))</f>
        <v/>
      </c>
      <c r="AD93" s="185" t="str">
        <f>IF(AD91="","",VLOOKUP(AD91,シフト記号表!$C$5:$Y$46,23,FALSE))</f>
        <v/>
      </c>
      <c r="AE93" s="185" t="str">
        <f>IF(AE91="","",VLOOKUP(AE91,シフト記号表!$C$5:$Y$46,23,FALSE))</f>
        <v/>
      </c>
      <c r="AF93" s="185" t="str">
        <f>IF(AF91="","",VLOOKUP(AF91,シフト記号表!$C$5:$Y$46,23,FALSE))</f>
        <v/>
      </c>
      <c r="AG93" s="186" t="str">
        <f>IF(AG91="","",VLOOKUP(AG91,シフト記号表!$C$5:$Y$46,23,FALSE))</f>
        <v/>
      </c>
      <c r="AH93" s="184" t="str">
        <f>IF(AH91="","",VLOOKUP(AH91,シフト記号表!$C$5:$Y$46,23,FALSE))</f>
        <v/>
      </c>
      <c r="AI93" s="185" t="str">
        <f>IF(AI91="","",VLOOKUP(AI91,シフト記号表!$C$5:$Y$46,23,FALSE))</f>
        <v/>
      </c>
      <c r="AJ93" s="185" t="str">
        <f>IF(AJ91="","",VLOOKUP(AJ91,シフト記号表!$C$5:$Y$46,23,FALSE))</f>
        <v/>
      </c>
      <c r="AK93" s="185" t="str">
        <f>IF(AK91="","",VLOOKUP(AK91,シフト記号表!$C$5:$Y$46,23,FALSE))</f>
        <v/>
      </c>
      <c r="AL93" s="185" t="str">
        <f>IF(AL91="","",VLOOKUP(AL91,シフト記号表!$C$5:$Y$46,23,FALSE))</f>
        <v/>
      </c>
      <c r="AM93" s="185" t="str">
        <f>IF(AM91="","",VLOOKUP(AM91,シフト記号表!$C$5:$Y$46,23,FALSE))</f>
        <v/>
      </c>
      <c r="AN93" s="186" t="str">
        <f>IF(AN91="","",VLOOKUP(AN91,シフト記号表!$C$5:$Y$46,23,FALSE))</f>
        <v/>
      </c>
      <c r="AO93" s="184" t="str">
        <f>IF(AO91="","",VLOOKUP(AO91,シフト記号表!$C$5:$Y$46,23,FALSE))</f>
        <v/>
      </c>
      <c r="AP93" s="185" t="str">
        <f>IF(AP91="","",VLOOKUP(AP91,シフト記号表!$C$5:$Y$46,23,FALSE))</f>
        <v/>
      </c>
      <c r="AQ93" s="185" t="str">
        <f>IF(AQ91="","",VLOOKUP(AQ91,シフト記号表!$C$5:$Y$46,23,FALSE))</f>
        <v/>
      </c>
      <c r="AR93" s="185" t="str">
        <f>IF(AR91="","",VLOOKUP(AR91,シフト記号表!$C$5:$Y$46,23,FALSE))</f>
        <v/>
      </c>
      <c r="AS93" s="185" t="str">
        <f>IF(AS91="","",VLOOKUP(AS91,シフト記号表!$C$5:$Y$46,23,FALSE))</f>
        <v/>
      </c>
      <c r="AT93" s="185" t="str">
        <f>IF(AT91="","",VLOOKUP(AT91,シフト記号表!$C$5:$Y$46,23,FALSE))</f>
        <v/>
      </c>
      <c r="AU93" s="186" t="str">
        <f>IF(AU91="","",VLOOKUP(AU91,シフト記号表!$C$5:$Y$46,23,FALSE))</f>
        <v/>
      </c>
      <c r="AV93" s="184" t="str">
        <f>IF(AV91="","",VLOOKUP(AV91,シフト記号表!$C$5:$Y$46,23,FALSE))</f>
        <v/>
      </c>
      <c r="AW93" s="185" t="str">
        <f>IF(AW91="","",VLOOKUP(AW91,シフト記号表!$C$5:$Y$46,23,FALSE))</f>
        <v/>
      </c>
      <c r="AX93" s="185" t="str">
        <f>IF(AX91="","",VLOOKUP(AX91,シフト記号表!$C$5:$Y$46,23,FALSE))</f>
        <v/>
      </c>
      <c r="AY93" s="185" t="str">
        <f>IF(AY91="","",VLOOKUP(AY91,シフト記号表!$C$5:$Y$46,23,FALSE))</f>
        <v/>
      </c>
      <c r="AZ93" s="185" t="str">
        <f>IF(AZ91="","",VLOOKUP(AZ91,シフト記号表!$C$5:$Y$46,23,FALSE))</f>
        <v/>
      </c>
      <c r="BA93" s="185" t="str">
        <f>IF(BA91="","",VLOOKUP(BA91,シフト記号表!$C$5:$Y$46,23,FALSE))</f>
        <v/>
      </c>
      <c r="BB93" s="186" t="str">
        <f>IF(BB91="","",VLOOKUP(BB91,シフト記号表!$C$5:$Y$46,23,FALSE))</f>
        <v/>
      </c>
      <c r="BC93" s="184" t="str">
        <f>IF(BC91="","",VLOOKUP(BC91,シフト記号表!$C$5:$Y$46,23,FALSE))</f>
        <v/>
      </c>
      <c r="BD93" s="185" t="str">
        <f>IF(BD91="","",VLOOKUP(BD91,シフト記号表!$C$5:$Y$46,23,FALSE))</f>
        <v/>
      </c>
      <c r="BE93" s="185" t="str">
        <f>IF(BE91="","",VLOOKUP(BE91,シフト記号表!$C$5:$Y$46,23,FALSE))</f>
        <v/>
      </c>
      <c r="BF93" s="289">
        <f>IF($BI$3="計画",SUM(AA93:BB93),IF($BI$3="実績",SUM(AA93:BE93),""))</f>
        <v>0</v>
      </c>
      <c r="BG93" s="290"/>
      <c r="BH93" s="255">
        <f t="shared" si="14"/>
        <v>0</v>
      </c>
      <c r="BI93" s="256"/>
      <c r="BJ93" s="248"/>
      <c r="BK93" s="249"/>
      <c r="BL93" s="249"/>
      <c r="BM93" s="249"/>
      <c r="BN93" s="250"/>
    </row>
    <row r="94" spans="2:66" ht="20.25" customHeight="1" x14ac:dyDescent="0.4">
      <c r="B94" s="60"/>
      <c r="C94" s="257"/>
      <c r="D94" s="259"/>
      <c r="E94" s="260"/>
      <c r="F94" s="261"/>
      <c r="G94" s="263"/>
      <c r="H94" s="264"/>
      <c r="I94" s="240"/>
      <c r="J94" s="208"/>
      <c r="K94" s="240"/>
      <c r="L94" s="208"/>
      <c r="M94" s="265"/>
      <c r="N94" s="266"/>
      <c r="O94" s="267"/>
      <c r="P94" s="268"/>
      <c r="Q94" s="268"/>
      <c r="R94" s="264"/>
      <c r="S94" s="269"/>
      <c r="T94" s="243"/>
      <c r="U94" s="270"/>
      <c r="V94" s="25" t="s">
        <v>18</v>
      </c>
      <c r="W94" s="32"/>
      <c r="X94" s="32"/>
      <c r="Y94" s="20"/>
      <c r="Z94" s="68"/>
      <c r="AA94" s="211"/>
      <c r="AB94" s="217"/>
      <c r="AC94" s="217"/>
      <c r="AD94" s="217"/>
      <c r="AE94" s="217"/>
      <c r="AF94" s="217"/>
      <c r="AG94" s="213"/>
      <c r="AH94" s="211"/>
      <c r="AI94" s="217"/>
      <c r="AJ94" s="217"/>
      <c r="AK94" s="217"/>
      <c r="AL94" s="217"/>
      <c r="AM94" s="217"/>
      <c r="AN94" s="213"/>
      <c r="AO94" s="211"/>
      <c r="AP94" s="217"/>
      <c r="AQ94" s="217"/>
      <c r="AR94" s="217"/>
      <c r="AS94" s="217"/>
      <c r="AT94" s="217"/>
      <c r="AU94" s="213"/>
      <c r="AV94" s="211"/>
      <c r="AW94" s="217"/>
      <c r="AX94" s="217"/>
      <c r="AY94" s="217"/>
      <c r="AZ94" s="217"/>
      <c r="BA94" s="217"/>
      <c r="BB94" s="213"/>
      <c r="BC94" s="211"/>
      <c r="BD94" s="217"/>
      <c r="BE94" s="218"/>
      <c r="BF94" s="275"/>
      <c r="BG94" s="276"/>
      <c r="BH94" s="251"/>
      <c r="BI94" s="252"/>
      <c r="BJ94" s="242"/>
      <c r="BK94" s="243"/>
      <c r="BL94" s="243"/>
      <c r="BM94" s="243"/>
      <c r="BN94" s="244"/>
    </row>
    <row r="95" spans="2:66" ht="20.25" customHeight="1" x14ac:dyDescent="0.4">
      <c r="B95" s="58">
        <f>B92+1</f>
        <v>26</v>
      </c>
      <c r="C95" s="258"/>
      <c r="D95" s="262"/>
      <c r="E95" s="260"/>
      <c r="F95" s="261"/>
      <c r="G95" s="263"/>
      <c r="H95" s="264"/>
      <c r="I95" s="240"/>
      <c r="J95" s="208"/>
      <c r="K95" s="240"/>
      <c r="L95" s="208"/>
      <c r="M95" s="277"/>
      <c r="N95" s="278"/>
      <c r="O95" s="267"/>
      <c r="P95" s="268"/>
      <c r="Q95" s="268"/>
      <c r="R95" s="264"/>
      <c r="S95" s="271"/>
      <c r="T95" s="246"/>
      <c r="U95" s="272"/>
      <c r="V95" s="27" t="s">
        <v>84</v>
      </c>
      <c r="W95" s="28"/>
      <c r="X95" s="28"/>
      <c r="Y95" s="23"/>
      <c r="Z95" s="63"/>
      <c r="AA95" s="180" t="str">
        <f>IF(AA94="","",VLOOKUP(AA94,シフト記号表!$C$5:$W$46,21,FALSE))</f>
        <v/>
      </c>
      <c r="AB95" s="181" t="str">
        <f>IF(AB94="","",VLOOKUP(AB94,シフト記号表!$C$5:$W$46,21,FALSE))</f>
        <v/>
      </c>
      <c r="AC95" s="181" t="str">
        <f>IF(AC94="","",VLOOKUP(AC94,シフト記号表!$C$5:$W$46,21,FALSE))</f>
        <v/>
      </c>
      <c r="AD95" s="181" t="str">
        <f>IF(AD94="","",VLOOKUP(AD94,シフト記号表!$C$5:$W$46,21,FALSE))</f>
        <v/>
      </c>
      <c r="AE95" s="181" t="str">
        <f>IF(AE94="","",VLOOKUP(AE94,シフト記号表!$C$5:$W$46,21,FALSE))</f>
        <v/>
      </c>
      <c r="AF95" s="181" t="str">
        <f>IF(AF94="","",VLOOKUP(AF94,シフト記号表!$C$5:$W$46,21,FALSE))</f>
        <v/>
      </c>
      <c r="AG95" s="182" t="str">
        <f>IF(AG94="","",VLOOKUP(AG94,シフト記号表!$C$5:$W$46,21,FALSE))</f>
        <v/>
      </c>
      <c r="AH95" s="180" t="str">
        <f>IF(AH94="","",VLOOKUP(AH94,シフト記号表!$C$5:$W$46,21,FALSE))</f>
        <v/>
      </c>
      <c r="AI95" s="181" t="str">
        <f>IF(AI94="","",VLOOKUP(AI94,シフト記号表!$C$5:$W$46,21,FALSE))</f>
        <v/>
      </c>
      <c r="AJ95" s="181" t="str">
        <f>IF(AJ94="","",VLOOKUP(AJ94,シフト記号表!$C$5:$W$46,21,FALSE))</f>
        <v/>
      </c>
      <c r="AK95" s="181" t="str">
        <f>IF(AK94="","",VLOOKUP(AK94,シフト記号表!$C$5:$W$46,21,FALSE))</f>
        <v/>
      </c>
      <c r="AL95" s="181" t="str">
        <f>IF(AL94="","",VLOOKUP(AL94,シフト記号表!$C$5:$W$46,21,FALSE))</f>
        <v/>
      </c>
      <c r="AM95" s="181" t="str">
        <f>IF(AM94="","",VLOOKUP(AM94,シフト記号表!$C$5:$W$46,21,FALSE))</f>
        <v/>
      </c>
      <c r="AN95" s="182" t="str">
        <f>IF(AN94="","",VLOOKUP(AN94,シフト記号表!$C$5:$W$46,21,FALSE))</f>
        <v/>
      </c>
      <c r="AO95" s="180" t="str">
        <f>IF(AO94="","",VLOOKUP(AO94,シフト記号表!$C$5:$W$46,21,FALSE))</f>
        <v/>
      </c>
      <c r="AP95" s="181" t="str">
        <f>IF(AP94="","",VLOOKUP(AP94,シフト記号表!$C$5:$W$46,21,FALSE))</f>
        <v/>
      </c>
      <c r="AQ95" s="181" t="str">
        <f>IF(AQ94="","",VLOOKUP(AQ94,シフト記号表!$C$5:$W$46,21,FALSE))</f>
        <v/>
      </c>
      <c r="AR95" s="181" t="str">
        <f>IF(AR94="","",VLOOKUP(AR94,シフト記号表!$C$5:$W$46,21,FALSE))</f>
        <v/>
      </c>
      <c r="AS95" s="181" t="str">
        <f>IF(AS94="","",VLOOKUP(AS94,シフト記号表!$C$5:$W$46,21,FALSE))</f>
        <v/>
      </c>
      <c r="AT95" s="181" t="str">
        <f>IF(AT94="","",VLOOKUP(AT94,シフト記号表!$C$5:$W$46,21,FALSE))</f>
        <v/>
      </c>
      <c r="AU95" s="182" t="str">
        <f>IF(AU94="","",VLOOKUP(AU94,シフト記号表!$C$5:$W$46,21,FALSE))</f>
        <v/>
      </c>
      <c r="AV95" s="180" t="str">
        <f>IF(AV94="","",VLOOKUP(AV94,シフト記号表!$C$5:$W$46,21,FALSE))</f>
        <v/>
      </c>
      <c r="AW95" s="181" t="str">
        <f>IF(AW94="","",VLOOKUP(AW94,シフト記号表!$C$5:$W$46,21,FALSE))</f>
        <v/>
      </c>
      <c r="AX95" s="181" t="str">
        <f>IF(AX94="","",VLOOKUP(AX94,シフト記号表!$C$5:$W$46,21,FALSE))</f>
        <v/>
      </c>
      <c r="AY95" s="181" t="str">
        <f>IF(AY94="","",VLOOKUP(AY94,シフト記号表!$C$5:$W$46,21,FALSE))</f>
        <v/>
      </c>
      <c r="AZ95" s="181" t="str">
        <f>IF(AZ94="","",VLOOKUP(AZ94,シフト記号表!$C$5:$W$46,21,FALSE))</f>
        <v/>
      </c>
      <c r="BA95" s="181" t="str">
        <f>IF(BA94="","",VLOOKUP(BA94,シフト記号表!$C$5:$W$46,21,FALSE))</f>
        <v/>
      </c>
      <c r="BB95" s="182" t="str">
        <f>IF(BB94="","",VLOOKUP(BB94,シフト記号表!$C$5:$W$46,21,FALSE))</f>
        <v/>
      </c>
      <c r="BC95" s="180" t="str">
        <f>IF(BC94="","",VLOOKUP(BC94,シフト記号表!$C$5:$W$46,21,FALSE))</f>
        <v/>
      </c>
      <c r="BD95" s="181" t="str">
        <f>IF(BD94="","",VLOOKUP(BD94,シフト記号表!$C$5:$W$46,21,FALSE))</f>
        <v/>
      </c>
      <c r="BE95" s="181" t="str">
        <f>IF(BE94="","",VLOOKUP(BE94,シフト記号表!$C$5:$W$46,21,FALSE))</f>
        <v/>
      </c>
      <c r="BF95" s="279">
        <f>IF($BI$3="計画",SUM(AA95:BB95),IF($BI$3="実績",SUM(AA95:BE95),""))</f>
        <v>0</v>
      </c>
      <c r="BG95" s="280"/>
      <c r="BH95" s="253">
        <f t="shared" ref="BH95:BH96" si="15">IF($BI$3="計画",BF95/4,IF($BI$3="実績",(BF95/($BI$7/7)),""))</f>
        <v>0</v>
      </c>
      <c r="BI95" s="254"/>
      <c r="BJ95" s="245"/>
      <c r="BK95" s="246"/>
      <c r="BL95" s="246"/>
      <c r="BM95" s="246"/>
      <c r="BN95" s="247"/>
    </row>
    <row r="96" spans="2:66" ht="20.25" customHeight="1" x14ac:dyDescent="0.4">
      <c r="B96" s="59"/>
      <c r="C96" s="258"/>
      <c r="D96" s="262"/>
      <c r="E96" s="260"/>
      <c r="F96" s="261"/>
      <c r="G96" s="281"/>
      <c r="H96" s="282"/>
      <c r="I96" s="283">
        <f>G95</f>
        <v>0</v>
      </c>
      <c r="J96" s="282"/>
      <c r="K96" s="283">
        <f>M95</f>
        <v>0</v>
      </c>
      <c r="L96" s="282"/>
      <c r="M96" s="284"/>
      <c r="N96" s="285"/>
      <c r="O96" s="286"/>
      <c r="P96" s="287"/>
      <c r="Q96" s="287"/>
      <c r="R96" s="288"/>
      <c r="S96" s="273"/>
      <c r="T96" s="249"/>
      <c r="U96" s="274"/>
      <c r="V96" s="29" t="s">
        <v>126</v>
      </c>
      <c r="W96" s="52"/>
      <c r="X96" s="52"/>
      <c r="Y96" s="53"/>
      <c r="Z96" s="69"/>
      <c r="AA96" s="184" t="str">
        <f>IF(AA94="","",VLOOKUP(AA94,シフト記号表!$C$5:$Y$46,23,FALSE))</f>
        <v/>
      </c>
      <c r="AB96" s="185" t="str">
        <f>IF(AB94="","",VLOOKUP(AB94,シフト記号表!$C$5:$Y$46,23,FALSE))</f>
        <v/>
      </c>
      <c r="AC96" s="185" t="str">
        <f>IF(AC94="","",VLOOKUP(AC94,シフト記号表!$C$5:$Y$46,23,FALSE))</f>
        <v/>
      </c>
      <c r="AD96" s="185" t="str">
        <f>IF(AD94="","",VLOOKUP(AD94,シフト記号表!$C$5:$Y$46,23,FALSE))</f>
        <v/>
      </c>
      <c r="AE96" s="185" t="str">
        <f>IF(AE94="","",VLOOKUP(AE94,シフト記号表!$C$5:$Y$46,23,FALSE))</f>
        <v/>
      </c>
      <c r="AF96" s="185" t="str">
        <f>IF(AF94="","",VLOOKUP(AF94,シフト記号表!$C$5:$Y$46,23,FALSE))</f>
        <v/>
      </c>
      <c r="AG96" s="186" t="str">
        <f>IF(AG94="","",VLOOKUP(AG94,シフト記号表!$C$5:$Y$46,23,FALSE))</f>
        <v/>
      </c>
      <c r="AH96" s="184" t="str">
        <f>IF(AH94="","",VLOOKUP(AH94,シフト記号表!$C$5:$Y$46,23,FALSE))</f>
        <v/>
      </c>
      <c r="AI96" s="185" t="str">
        <f>IF(AI94="","",VLOOKUP(AI94,シフト記号表!$C$5:$Y$46,23,FALSE))</f>
        <v/>
      </c>
      <c r="AJ96" s="185" t="str">
        <f>IF(AJ94="","",VLOOKUP(AJ94,シフト記号表!$C$5:$Y$46,23,FALSE))</f>
        <v/>
      </c>
      <c r="AK96" s="185" t="str">
        <f>IF(AK94="","",VLOOKUP(AK94,シフト記号表!$C$5:$Y$46,23,FALSE))</f>
        <v/>
      </c>
      <c r="AL96" s="185" t="str">
        <f>IF(AL94="","",VLOOKUP(AL94,シフト記号表!$C$5:$Y$46,23,FALSE))</f>
        <v/>
      </c>
      <c r="AM96" s="185" t="str">
        <f>IF(AM94="","",VLOOKUP(AM94,シフト記号表!$C$5:$Y$46,23,FALSE))</f>
        <v/>
      </c>
      <c r="AN96" s="186" t="str">
        <f>IF(AN94="","",VLOOKUP(AN94,シフト記号表!$C$5:$Y$46,23,FALSE))</f>
        <v/>
      </c>
      <c r="AO96" s="184" t="str">
        <f>IF(AO94="","",VLOOKUP(AO94,シフト記号表!$C$5:$Y$46,23,FALSE))</f>
        <v/>
      </c>
      <c r="AP96" s="185" t="str">
        <f>IF(AP94="","",VLOOKUP(AP94,シフト記号表!$C$5:$Y$46,23,FALSE))</f>
        <v/>
      </c>
      <c r="AQ96" s="185" t="str">
        <f>IF(AQ94="","",VLOOKUP(AQ94,シフト記号表!$C$5:$Y$46,23,FALSE))</f>
        <v/>
      </c>
      <c r="AR96" s="185" t="str">
        <f>IF(AR94="","",VLOOKUP(AR94,シフト記号表!$C$5:$Y$46,23,FALSE))</f>
        <v/>
      </c>
      <c r="AS96" s="185" t="str">
        <f>IF(AS94="","",VLOOKUP(AS94,シフト記号表!$C$5:$Y$46,23,FALSE))</f>
        <v/>
      </c>
      <c r="AT96" s="185" t="str">
        <f>IF(AT94="","",VLOOKUP(AT94,シフト記号表!$C$5:$Y$46,23,FALSE))</f>
        <v/>
      </c>
      <c r="AU96" s="186" t="str">
        <f>IF(AU94="","",VLOOKUP(AU94,シフト記号表!$C$5:$Y$46,23,FALSE))</f>
        <v/>
      </c>
      <c r="AV96" s="184" t="str">
        <f>IF(AV94="","",VLOOKUP(AV94,シフト記号表!$C$5:$Y$46,23,FALSE))</f>
        <v/>
      </c>
      <c r="AW96" s="185" t="str">
        <f>IF(AW94="","",VLOOKUP(AW94,シフト記号表!$C$5:$Y$46,23,FALSE))</f>
        <v/>
      </c>
      <c r="AX96" s="185" t="str">
        <f>IF(AX94="","",VLOOKUP(AX94,シフト記号表!$C$5:$Y$46,23,FALSE))</f>
        <v/>
      </c>
      <c r="AY96" s="185" t="str">
        <f>IF(AY94="","",VLOOKUP(AY94,シフト記号表!$C$5:$Y$46,23,FALSE))</f>
        <v/>
      </c>
      <c r="AZ96" s="185" t="str">
        <f>IF(AZ94="","",VLOOKUP(AZ94,シフト記号表!$C$5:$Y$46,23,FALSE))</f>
        <v/>
      </c>
      <c r="BA96" s="185" t="str">
        <f>IF(BA94="","",VLOOKUP(BA94,シフト記号表!$C$5:$Y$46,23,FALSE))</f>
        <v/>
      </c>
      <c r="BB96" s="186" t="str">
        <f>IF(BB94="","",VLOOKUP(BB94,シフト記号表!$C$5:$Y$46,23,FALSE))</f>
        <v/>
      </c>
      <c r="BC96" s="184" t="str">
        <f>IF(BC94="","",VLOOKUP(BC94,シフト記号表!$C$5:$Y$46,23,FALSE))</f>
        <v/>
      </c>
      <c r="BD96" s="185" t="str">
        <f>IF(BD94="","",VLOOKUP(BD94,シフト記号表!$C$5:$Y$46,23,FALSE))</f>
        <v/>
      </c>
      <c r="BE96" s="185" t="str">
        <f>IF(BE94="","",VLOOKUP(BE94,シフト記号表!$C$5:$Y$46,23,FALSE))</f>
        <v/>
      </c>
      <c r="BF96" s="289">
        <f>IF($BI$3="計画",SUM(AA96:BB96),IF($BI$3="実績",SUM(AA96:BE96),""))</f>
        <v>0</v>
      </c>
      <c r="BG96" s="290"/>
      <c r="BH96" s="255">
        <f t="shared" si="15"/>
        <v>0</v>
      </c>
      <c r="BI96" s="256"/>
      <c r="BJ96" s="248"/>
      <c r="BK96" s="249"/>
      <c r="BL96" s="249"/>
      <c r="BM96" s="249"/>
      <c r="BN96" s="250"/>
    </row>
    <row r="97" spans="2:66" ht="20.25" customHeight="1" x14ac:dyDescent="0.4">
      <c r="B97" s="60"/>
      <c r="C97" s="257"/>
      <c r="D97" s="259"/>
      <c r="E97" s="260"/>
      <c r="F97" s="261"/>
      <c r="G97" s="263"/>
      <c r="H97" s="264"/>
      <c r="I97" s="240"/>
      <c r="J97" s="208"/>
      <c r="K97" s="240"/>
      <c r="L97" s="208"/>
      <c r="M97" s="265"/>
      <c r="N97" s="266"/>
      <c r="O97" s="267"/>
      <c r="P97" s="268"/>
      <c r="Q97" s="268"/>
      <c r="R97" s="264"/>
      <c r="S97" s="269"/>
      <c r="T97" s="243"/>
      <c r="U97" s="270"/>
      <c r="V97" s="25" t="s">
        <v>18</v>
      </c>
      <c r="W97" s="32"/>
      <c r="X97" s="32"/>
      <c r="Y97" s="20"/>
      <c r="Z97" s="68"/>
      <c r="AA97" s="211"/>
      <c r="AB97" s="217"/>
      <c r="AC97" s="217"/>
      <c r="AD97" s="217"/>
      <c r="AE97" s="217"/>
      <c r="AF97" s="217"/>
      <c r="AG97" s="213"/>
      <c r="AH97" s="211"/>
      <c r="AI97" s="217"/>
      <c r="AJ97" s="217"/>
      <c r="AK97" s="217"/>
      <c r="AL97" s="217"/>
      <c r="AM97" s="217"/>
      <c r="AN97" s="213"/>
      <c r="AO97" s="211"/>
      <c r="AP97" s="217"/>
      <c r="AQ97" s="217"/>
      <c r="AR97" s="217"/>
      <c r="AS97" s="217"/>
      <c r="AT97" s="217"/>
      <c r="AU97" s="213"/>
      <c r="AV97" s="211"/>
      <c r="AW97" s="217"/>
      <c r="AX97" s="217"/>
      <c r="AY97" s="217"/>
      <c r="AZ97" s="217"/>
      <c r="BA97" s="217"/>
      <c r="BB97" s="213"/>
      <c r="BC97" s="211"/>
      <c r="BD97" s="217"/>
      <c r="BE97" s="218"/>
      <c r="BF97" s="275"/>
      <c r="BG97" s="276"/>
      <c r="BH97" s="251"/>
      <c r="BI97" s="252"/>
      <c r="BJ97" s="242"/>
      <c r="BK97" s="243"/>
      <c r="BL97" s="243"/>
      <c r="BM97" s="243"/>
      <c r="BN97" s="244"/>
    </row>
    <row r="98" spans="2:66" ht="20.25" customHeight="1" x14ac:dyDescent="0.4">
      <c r="B98" s="58">
        <f>B95+1</f>
        <v>27</v>
      </c>
      <c r="C98" s="258"/>
      <c r="D98" s="262"/>
      <c r="E98" s="260"/>
      <c r="F98" s="261"/>
      <c r="G98" s="263"/>
      <c r="H98" s="264"/>
      <c r="I98" s="240"/>
      <c r="J98" s="208"/>
      <c r="K98" s="240"/>
      <c r="L98" s="208"/>
      <c r="M98" s="277"/>
      <c r="N98" s="278"/>
      <c r="O98" s="267"/>
      <c r="P98" s="268"/>
      <c r="Q98" s="268"/>
      <c r="R98" s="264"/>
      <c r="S98" s="271"/>
      <c r="T98" s="246"/>
      <c r="U98" s="272"/>
      <c r="V98" s="27" t="s">
        <v>84</v>
      </c>
      <c r="W98" s="28"/>
      <c r="X98" s="28"/>
      <c r="Y98" s="23"/>
      <c r="Z98" s="63"/>
      <c r="AA98" s="180" t="str">
        <f>IF(AA97="","",VLOOKUP(AA97,シフト記号表!$C$5:$W$46,21,FALSE))</f>
        <v/>
      </c>
      <c r="AB98" s="181" t="str">
        <f>IF(AB97="","",VLOOKUP(AB97,シフト記号表!$C$5:$W$46,21,FALSE))</f>
        <v/>
      </c>
      <c r="AC98" s="181" t="str">
        <f>IF(AC97="","",VLOOKUP(AC97,シフト記号表!$C$5:$W$46,21,FALSE))</f>
        <v/>
      </c>
      <c r="AD98" s="181" t="str">
        <f>IF(AD97="","",VLOOKUP(AD97,シフト記号表!$C$5:$W$46,21,FALSE))</f>
        <v/>
      </c>
      <c r="AE98" s="181" t="str">
        <f>IF(AE97="","",VLOOKUP(AE97,シフト記号表!$C$5:$W$46,21,FALSE))</f>
        <v/>
      </c>
      <c r="AF98" s="181" t="str">
        <f>IF(AF97="","",VLOOKUP(AF97,シフト記号表!$C$5:$W$46,21,FALSE))</f>
        <v/>
      </c>
      <c r="AG98" s="182" t="str">
        <f>IF(AG97="","",VLOOKUP(AG97,シフト記号表!$C$5:$W$46,21,FALSE))</f>
        <v/>
      </c>
      <c r="AH98" s="180" t="str">
        <f>IF(AH97="","",VLOOKUP(AH97,シフト記号表!$C$5:$W$46,21,FALSE))</f>
        <v/>
      </c>
      <c r="AI98" s="181" t="str">
        <f>IF(AI97="","",VLOOKUP(AI97,シフト記号表!$C$5:$W$46,21,FALSE))</f>
        <v/>
      </c>
      <c r="AJ98" s="181" t="str">
        <f>IF(AJ97="","",VLOOKUP(AJ97,シフト記号表!$C$5:$W$46,21,FALSE))</f>
        <v/>
      </c>
      <c r="AK98" s="181" t="str">
        <f>IF(AK97="","",VLOOKUP(AK97,シフト記号表!$C$5:$W$46,21,FALSE))</f>
        <v/>
      </c>
      <c r="AL98" s="181" t="str">
        <f>IF(AL97="","",VLOOKUP(AL97,シフト記号表!$C$5:$W$46,21,FALSE))</f>
        <v/>
      </c>
      <c r="AM98" s="181" t="str">
        <f>IF(AM97="","",VLOOKUP(AM97,シフト記号表!$C$5:$W$46,21,FALSE))</f>
        <v/>
      </c>
      <c r="AN98" s="182" t="str">
        <f>IF(AN97="","",VLOOKUP(AN97,シフト記号表!$C$5:$W$46,21,FALSE))</f>
        <v/>
      </c>
      <c r="AO98" s="180" t="str">
        <f>IF(AO97="","",VLOOKUP(AO97,シフト記号表!$C$5:$W$46,21,FALSE))</f>
        <v/>
      </c>
      <c r="AP98" s="181" t="str">
        <f>IF(AP97="","",VLOOKUP(AP97,シフト記号表!$C$5:$W$46,21,FALSE))</f>
        <v/>
      </c>
      <c r="AQ98" s="181" t="str">
        <f>IF(AQ97="","",VLOOKUP(AQ97,シフト記号表!$C$5:$W$46,21,FALSE))</f>
        <v/>
      </c>
      <c r="AR98" s="181" t="str">
        <f>IF(AR97="","",VLOOKUP(AR97,シフト記号表!$C$5:$W$46,21,FALSE))</f>
        <v/>
      </c>
      <c r="AS98" s="181" t="str">
        <f>IF(AS97="","",VLOOKUP(AS97,シフト記号表!$C$5:$W$46,21,FALSE))</f>
        <v/>
      </c>
      <c r="AT98" s="181" t="str">
        <f>IF(AT97="","",VLOOKUP(AT97,シフト記号表!$C$5:$W$46,21,FALSE))</f>
        <v/>
      </c>
      <c r="AU98" s="182" t="str">
        <f>IF(AU97="","",VLOOKUP(AU97,シフト記号表!$C$5:$W$46,21,FALSE))</f>
        <v/>
      </c>
      <c r="AV98" s="180" t="str">
        <f>IF(AV97="","",VLOOKUP(AV97,シフト記号表!$C$5:$W$46,21,FALSE))</f>
        <v/>
      </c>
      <c r="AW98" s="181" t="str">
        <f>IF(AW97="","",VLOOKUP(AW97,シフト記号表!$C$5:$W$46,21,FALSE))</f>
        <v/>
      </c>
      <c r="AX98" s="181" t="str">
        <f>IF(AX97="","",VLOOKUP(AX97,シフト記号表!$C$5:$W$46,21,FALSE))</f>
        <v/>
      </c>
      <c r="AY98" s="181" t="str">
        <f>IF(AY97="","",VLOOKUP(AY97,シフト記号表!$C$5:$W$46,21,FALSE))</f>
        <v/>
      </c>
      <c r="AZ98" s="181" t="str">
        <f>IF(AZ97="","",VLOOKUP(AZ97,シフト記号表!$C$5:$W$46,21,FALSE))</f>
        <v/>
      </c>
      <c r="BA98" s="181" t="str">
        <f>IF(BA97="","",VLOOKUP(BA97,シフト記号表!$C$5:$W$46,21,FALSE))</f>
        <v/>
      </c>
      <c r="BB98" s="182" t="str">
        <f>IF(BB97="","",VLOOKUP(BB97,シフト記号表!$C$5:$W$46,21,FALSE))</f>
        <v/>
      </c>
      <c r="BC98" s="180" t="str">
        <f>IF(BC97="","",VLOOKUP(BC97,シフト記号表!$C$5:$W$46,21,FALSE))</f>
        <v/>
      </c>
      <c r="BD98" s="181" t="str">
        <f>IF(BD97="","",VLOOKUP(BD97,シフト記号表!$C$5:$W$46,21,FALSE))</f>
        <v/>
      </c>
      <c r="BE98" s="181" t="str">
        <f>IF(BE97="","",VLOOKUP(BE97,シフト記号表!$C$5:$W$46,21,FALSE))</f>
        <v/>
      </c>
      <c r="BF98" s="279">
        <f>IF($BI$3="計画",SUM(AA98:BB98),IF($BI$3="実績",SUM(AA98:BE98),""))</f>
        <v>0</v>
      </c>
      <c r="BG98" s="280"/>
      <c r="BH98" s="253">
        <f t="shared" ref="BH98:BH99" si="16">IF($BI$3="計画",BF98/4,IF($BI$3="実績",(BF98/($BI$7/7)),""))</f>
        <v>0</v>
      </c>
      <c r="BI98" s="254"/>
      <c r="BJ98" s="245"/>
      <c r="BK98" s="246"/>
      <c r="BL98" s="246"/>
      <c r="BM98" s="246"/>
      <c r="BN98" s="247"/>
    </row>
    <row r="99" spans="2:66" ht="20.25" customHeight="1" x14ac:dyDescent="0.4">
      <c r="B99" s="59"/>
      <c r="C99" s="258"/>
      <c r="D99" s="262"/>
      <c r="E99" s="260"/>
      <c r="F99" s="261"/>
      <c r="G99" s="281"/>
      <c r="H99" s="282"/>
      <c r="I99" s="283">
        <f>G98</f>
        <v>0</v>
      </c>
      <c r="J99" s="282"/>
      <c r="K99" s="283">
        <f>M98</f>
        <v>0</v>
      </c>
      <c r="L99" s="282"/>
      <c r="M99" s="284"/>
      <c r="N99" s="285"/>
      <c r="O99" s="286"/>
      <c r="P99" s="287"/>
      <c r="Q99" s="287"/>
      <c r="R99" s="288"/>
      <c r="S99" s="273"/>
      <c r="T99" s="249"/>
      <c r="U99" s="274"/>
      <c r="V99" s="29" t="s">
        <v>126</v>
      </c>
      <c r="W99" s="52"/>
      <c r="X99" s="52"/>
      <c r="Y99" s="53"/>
      <c r="Z99" s="69"/>
      <c r="AA99" s="184" t="str">
        <f>IF(AA97="","",VLOOKUP(AA97,シフト記号表!$C$5:$Y$46,23,FALSE))</f>
        <v/>
      </c>
      <c r="AB99" s="185" t="str">
        <f>IF(AB97="","",VLOOKUP(AB97,シフト記号表!$C$5:$Y$46,23,FALSE))</f>
        <v/>
      </c>
      <c r="AC99" s="185" t="str">
        <f>IF(AC97="","",VLOOKUP(AC97,シフト記号表!$C$5:$Y$46,23,FALSE))</f>
        <v/>
      </c>
      <c r="AD99" s="185" t="str">
        <f>IF(AD97="","",VLOOKUP(AD97,シフト記号表!$C$5:$Y$46,23,FALSE))</f>
        <v/>
      </c>
      <c r="AE99" s="185" t="str">
        <f>IF(AE97="","",VLOOKUP(AE97,シフト記号表!$C$5:$Y$46,23,FALSE))</f>
        <v/>
      </c>
      <c r="AF99" s="185" t="str">
        <f>IF(AF97="","",VLOOKUP(AF97,シフト記号表!$C$5:$Y$46,23,FALSE))</f>
        <v/>
      </c>
      <c r="AG99" s="186" t="str">
        <f>IF(AG97="","",VLOOKUP(AG97,シフト記号表!$C$5:$Y$46,23,FALSE))</f>
        <v/>
      </c>
      <c r="AH99" s="184" t="str">
        <f>IF(AH97="","",VLOOKUP(AH97,シフト記号表!$C$5:$Y$46,23,FALSE))</f>
        <v/>
      </c>
      <c r="AI99" s="185" t="str">
        <f>IF(AI97="","",VLOOKUP(AI97,シフト記号表!$C$5:$Y$46,23,FALSE))</f>
        <v/>
      </c>
      <c r="AJ99" s="185" t="str">
        <f>IF(AJ97="","",VLOOKUP(AJ97,シフト記号表!$C$5:$Y$46,23,FALSE))</f>
        <v/>
      </c>
      <c r="AK99" s="185" t="str">
        <f>IF(AK97="","",VLOOKUP(AK97,シフト記号表!$C$5:$Y$46,23,FALSE))</f>
        <v/>
      </c>
      <c r="AL99" s="185" t="str">
        <f>IF(AL97="","",VLOOKUP(AL97,シフト記号表!$C$5:$Y$46,23,FALSE))</f>
        <v/>
      </c>
      <c r="AM99" s="185" t="str">
        <f>IF(AM97="","",VLOOKUP(AM97,シフト記号表!$C$5:$Y$46,23,FALSE))</f>
        <v/>
      </c>
      <c r="AN99" s="186" t="str">
        <f>IF(AN97="","",VLOOKUP(AN97,シフト記号表!$C$5:$Y$46,23,FALSE))</f>
        <v/>
      </c>
      <c r="AO99" s="184" t="str">
        <f>IF(AO97="","",VLOOKUP(AO97,シフト記号表!$C$5:$Y$46,23,FALSE))</f>
        <v/>
      </c>
      <c r="AP99" s="185" t="str">
        <f>IF(AP97="","",VLOOKUP(AP97,シフト記号表!$C$5:$Y$46,23,FALSE))</f>
        <v/>
      </c>
      <c r="AQ99" s="185" t="str">
        <f>IF(AQ97="","",VLOOKUP(AQ97,シフト記号表!$C$5:$Y$46,23,FALSE))</f>
        <v/>
      </c>
      <c r="AR99" s="185" t="str">
        <f>IF(AR97="","",VLOOKUP(AR97,シフト記号表!$C$5:$Y$46,23,FALSE))</f>
        <v/>
      </c>
      <c r="AS99" s="185" t="str">
        <f>IF(AS97="","",VLOOKUP(AS97,シフト記号表!$C$5:$Y$46,23,FALSE))</f>
        <v/>
      </c>
      <c r="AT99" s="185" t="str">
        <f>IF(AT97="","",VLOOKUP(AT97,シフト記号表!$C$5:$Y$46,23,FALSE))</f>
        <v/>
      </c>
      <c r="AU99" s="186" t="str">
        <f>IF(AU97="","",VLOOKUP(AU97,シフト記号表!$C$5:$Y$46,23,FALSE))</f>
        <v/>
      </c>
      <c r="AV99" s="184" t="str">
        <f>IF(AV97="","",VLOOKUP(AV97,シフト記号表!$C$5:$Y$46,23,FALSE))</f>
        <v/>
      </c>
      <c r="AW99" s="185" t="str">
        <f>IF(AW97="","",VLOOKUP(AW97,シフト記号表!$C$5:$Y$46,23,FALSE))</f>
        <v/>
      </c>
      <c r="AX99" s="185" t="str">
        <f>IF(AX97="","",VLOOKUP(AX97,シフト記号表!$C$5:$Y$46,23,FALSE))</f>
        <v/>
      </c>
      <c r="AY99" s="185" t="str">
        <f>IF(AY97="","",VLOOKUP(AY97,シフト記号表!$C$5:$Y$46,23,FALSE))</f>
        <v/>
      </c>
      <c r="AZ99" s="185" t="str">
        <f>IF(AZ97="","",VLOOKUP(AZ97,シフト記号表!$C$5:$Y$46,23,FALSE))</f>
        <v/>
      </c>
      <c r="BA99" s="185" t="str">
        <f>IF(BA97="","",VLOOKUP(BA97,シフト記号表!$C$5:$Y$46,23,FALSE))</f>
        <v/>
      </c>
      <c r="BB99" s="186" t="str">
        <f>IF(BB97="","",VLOOKUP(BB97,シフト記号表!$C$5:$Y$46,23,FALSE))</f>
        <v/>
      </c>
      <c r="BC99" s="184" t="str">
        <f>IF(BC97="","",VLOOKUP(BC97,シフト記号表!$C$5:$Y$46,23,FALSE))</f>
        <v/>
      </c>
      <c r="BD99" s="185" t="str">
        <f>IF(BD97="","",VLOOKUP(BD97,シフト記号表!$C$5:$Y$46,23,FALSE))</f>
        <v/>
      </c>
      <c r="BE99" s="185" t="str">
        <f>IF(BE97="","",VLOOKUP(BE97,シフト記号表!$C$5:$Y$46,23,FALSE))</f>
        <v/>
      </c>
      <c r="BF99" s="289">
        <f>IF($BI$3="計画",SUM(AA99:BB99),IF($BI$3="実績",SUM(AA99:BE99),""))</f>
        <v>0</v>
      </c>
      <c r="BG99" s="290"/>
      <c r="BH99" s="255">
        <f t="shared" si="16"/>
        <v>0</v>
      </c>
      <c r="BI99" s="256"/>
      <c r="BJ99" s="248"/>
      <c r="BK99" s="249"/>
      <c r="BL99" s="249"/>
      <c r="BM99" s="249"/>
      <c r="BN99" s="250"/>
    </row>
    <row r="100" spans="2:66" ht="20.25" customHeight="1" x14ac:dyDescent="0.4">
      <c r="B100" s="60"/>
      <c r="C100" s="257"/>
      <c r="D100" s="259"/>
      <c r="E100" s="260"/>
      <c r="F100" s="261"/>
      <c r="G100" s="263"/>
      <c r="H100" s="264"/>
      <c r="I100" s="240"/>
      <c r="J100" s="208"/>
      <c r="K100" s="240"/>
      <c r="L100" s="208"/>
      <c r="M100" s="265"/>
      <c r="N100" s="266"/>
      <c r="O100" s="267"/>
      <c r="P100" s="268"/>
      <c r="Q100" s="268"/>
      <c r="R100" s="264"/>
      <c r="S100" s="269"/>
      <c r="T100" s="243"/>
      <c r="U100" s="270"/>
      <c r="V100" s="25" t="s">
        <v>18</v>
      </c>
      <c r="W100" s="32"/>
      <c r="X100" s="32"/>
      <c r="Y100" s="20"/>
      <c r="Z100" s="68"/>
      <c r="AA100" s="211"/>
      <c r="AB100" s="217"/>
      <c r="AC100" s="217"/>
      <c r="AD100" s="217"/>
      <c r="AE100" s="217"/>
      <c r="AF100" s="217"/>
      <c r="AG100" s="213"/>
      <c r="AH100" s="211"/>
      <c r="AI100" s="217"/>
      <c r="AJ100" s="217"/>
      <c r="AK100" s="217"/>
      <c r="AL100" s="217"/>
      <c r="AM100" s="217"/>
      <c r="AN100" s="213"/>
      <c r="AO100" s="211"/>
      <c r="AP100" s="217"/>
      <c r="AQ100" s="217"/>
      <c r="AR100" s="217"/>
      <c r="AS100" s="217"/>
      <c r="AT100" s="217"/>
      <c r="AU100" s="213"/>
      <c r="AV100" s="211"/>
      <c r="AW100" s="217"/>
      <c r="AX100" s="217"/>
      <c r="AY100" s="217"/>
      <c r="AZ100" s="217"/>
      <c r="BA100" s="217"/>
      <c r="BB100" s="213"/>
      <c r="BC100" s="211"/>
      <c r="BD100" s="217"/>
      <c r="BE100" s="218"/>
      <c r="BF100" s="275"/>
      <c r="BG100" s="276"/>
      <c r="BH100" s="251"/>
      <c r="BI100" s="252"/>
      <c r="BJ100" s="242"/>
      <c r="BK100" s="243"/>
      <c r="BL100" s="243"/>
      <c r="BM100" s="243"/>
      <c r="BN100" s="244"/>
    </row>
    <row r="101" spans="2:66" ht="20.25" customHeight="1" x14ac:dyDescent="0.4">
      <c r="B101" s="58">
        <f>B98+1</f>
        <v>28</v>
      </c>
      <c r="C101" s="258"/>
      <c r="D101" s="262"/>
      <c r="E101" s="260"/>
      <c r="F101" s="261"/>
      <c r="G101" s="263"/>
      <c r="H101" s="264"/>
      <c r="I101" s="240"/>
      <c r="J101" s="208"/>
      <c r="K101" s="240"/>
      <c r="L101" s="208"/>
      <c r="M101" s="277"/>
      <c r="N101" s="278"/>
      <c r="O101" s="267"/>
      <c r="P101" s="268"/>
      <c r="Q101" s="268"/>
      <c r="R101" s="264"/>
      <c r="S101" s="271"/>
      <c r="T101" s="246"/>
      <c r="U101" s="272"/>
      <c r="V101" s="27" t="s">
        <v>84</v>
      </c>
      <c r="W101" s="28"/>
      <c r="X101" s="28"/>
      <c r="Y101" s="23"/>
      <c r="Z101" s="63"/>
      <c r="AA101" s="180" t="str">
        <f>IF(AA100="","",VLOOKUP(AA100,シフト記号表!$C$5:$W$46,21,FALSE))</f>
        <v/>
      </c>
      <c r="AB101" s="181" t="str">
        <f>IF(AB100="","",VLOOKUP(AB100,シフト記号表!$C$5:$W$46,21,FALSE))</f>
        <v/>
      </c>
      <c r="AC101" s="181" t="str">
        <f>IF(AC100="","",VLOOKUP(AC100,シフト記号表!$C$5:$W$46,21,FALSE))</f>
        <v/>
      </c>
      <c r="AD101" s="181" t="str">
        <f>IF(AD100="","",VLOOKUP(AD100,シフト記号表!$C$5:$W$46,21,FALSE))</f>
        <v/>
      </c>
      <c r="AE101" s="181" t="str">
        <f>IF(AE100="","",VLOOKUP(AE100,シフト記号表!$C$5:$W$46,21,FALSE))</f>
        <v/>
      </c>
      <c r="AF101" s="181" t="str">
        <f>IF(AF100="","",VLOOKUP(AF100,シフト記号表!$C$5:$W$46,21,FALSE))</f>
        <v/>
      </c>
      <c r="AG101" s="182" t="str">
        <f>IF(AG100="","",VLOOKUP(AG100,シフト記号表!$C$5:$W$46,21,FALSE))</f>
        <v/>
      </c>
      <c r="AH101" s="180" t="str">
        <f>IF(AH100="","",VLOOKUP(AH100,シフト記号表!$C$5:$W$46,21,FALSE))</f>
        <v/>
      </c>
      <c r="AI101" s="181" t="str">
        <f>IF(AI100="","",VLOOKUP(AI100,シフト記号表!$C$5:$W$46,21,FALSE))</f>
        <v/>
      </c>
      <c r="AJ101" s="181" t="str">
        <f>IF(AJ100="","",VLOOKUP(AJ100,シフト記号表!$C$5:$W$46,21,FALSE))</f>
        <v/>
      </c>
      <c r="AK101" s="181" t="str">
        <f>IF(AK100="","",VLOOKUP(AK100,シフト記号表!$C$5:$W$46,21,FALSE))</f>
        <v/>
      </c>
      <c r="AL101" s="181" t="str">
        <f>IF(AL100="","",VLOOKUP(AL100,シフト記号表!$C$5:$W$46,21,FALSE))</f>
        <v/>
      </c>
      <c r="AM101" s="181" t="str">
        <f>IF(AM100="","",VLOOKUP(AM100,シフト記号表!$C$5:$W$46,21,FALSE))</f>
        <v/>
      </c>
      <c r="AN101" s="182" t="str">
        <f>IF(AN100="","",VLOOKUP(AN100,シフト記号表!$C$5:$W$46,21,FALSE))</f>
        <v/>
      </c>
      <c r="AO101" s="180" t="str">
        <f>IF(AO100="","",VLOOKUP(AO100,シフト記号表!$C$5:$W$46,21,FALSE))</f>
        <v/>
      </c>
      <c r="AP101" s="181" t="str">
        <f>IF(AP100="","",VLOOKUP(AP100,シフト記号表!$C$5:$W$46,21,FALSE))</f>
        <v/>
      </c>
      <c r="AQ101" s="181" t="str">
        <f>IF(AQ100="","",VLOOKUP(AQ100,シフト記号表!$C$5:$W$46,21,FALSE))</f>
        <v/>
      </c>
      <c r="AR101" s="181" t="str">
        <f>IF(AR100="","",VLOOKUP(AR100,シフト記号表!$C$5:$W$46,21,FALSE))</f>
        <v/>
      </c>
      <c r="AS101" s="181" t="str">
        <f>IF(AS100="","",VLOOKUP(AS100,シフト記号表!$C$5:$W$46,21,FALSE))</f>
        <v/>
      </c>
      <c r="AT101" s="181" t="str">
        <f>IF(AT100="","",VLOOKUP(AT100,シフト記号表!$C$5:$W$46,21,FALSE))</f>
        <v/>
      </c>
      <c r="AU101" s="182" t="str">
        <f>IF(AU100="","",VLOOKUP(AU100,シフト記号表!$C$5:$W$46,21,FALSE))</f>
        <v/>
      </c>
      <c r="AV101" s="180" t="str">
        <f>IF(AV100="","",VLOOKUP(AV100,シフト記号表!$C$5:$W$46,21,FALSE))</f>
        <v/>
      </c>
      <c r="AW101" s="181" t="str">
        <f>IF(AW100="","",VLOOKUP(AW100,シフト記号表!$C$5:$W$46,21,FALSE))</f>
        <v/>
      </c>
      <c r="AX101" s="181" t="str">
        <f>IF(AX100="","",VLOOKUP(AX100,シフト記号表!$C$5:$W$46,21,FALSE))</f>
        <v/>
      </c>
      <c r="AY101" s="181" t="str">
        <f>IF(AY100="","",VLOOKUP(AY100,シフト記号表!$C$5:$W$46,21,FALSE))</f>
        <v/>
      </c>
      <c r="AZ101" s="181" t="str">
        <f>IF(AZ100="","",VLOOKUP(AZ100,シフト記号表!$C$5:$W$46,21,FALSE))</f>
        <v/>
      </c>
      <c r="BA101" s="181" t="str">
        <f>IF(BA100="","",VLOOKUP(BA100,シフト記号表!$C$5:$W$46,21,FALSE))</f>
        <v/>
      </c>
      <c r="BB101" s="182" t="str">
        <f>IF(BB100="","",VLOOKUP(BB100,シフト記号表!$C$5:$W$46,21,FALSE))</f>
        <v/>
      </c>
      <c r="BC101" s="180" t="str">
        <f>IF(BC100="","",VLOOKUP(BC100,シフト記号表!$C$5:$W$46,21,FALSE))</f>
        <v/>
      </c>
      <c r="BD101" s="181" t="str">
        <f>IF(BD100="","",VLOOKUP(BD100,シフト記号表!$C$5:$W$46,21,FALSE))</f>
        <v/>
      </c>
      <c r="BE101" s="181" t="str">
        <f>IF(BE100="","",VLOOKUP(BE100,シフト記号表!$C$5:$W$46,21,FALSE))</f>
        <v/>
      </c>
      <c r="BF101" s="279">
        <f>IF($BI$3="計画",SUM(AA101:BB101),IF($BI$3="実績",SUM(AA101:BE101),""))</f>
        <v>0</v>
      </c>
      <c r="BG101" s="280"/>
      <c r="BH101" s="253">
        <f t="shared" ref="BH101:BH102" si="17">IF($BI$3="計画",BF101/4,IF($BI$3="実績",(BF101/($BI$7/7)),""))</f>
        <v>0</v>
      </c>
      <c r="BI101" s="254"/>
      <c r="BJ101" s="245"/>
      <c r="BK101" s="246"/>
      <c r="BL101" s="246"/>
      <c r="BM101" s="246"/>
      <c r="BN101" s="247"/>
    </row>
    <row r="102" spans="2:66" ht="20.25" customHeight="1" x14ac:dyDescent="0.4">
      <c r="B102" s="59"/>
      <c r="C102" s="258"/>
      <c r="D102" s="262"/>
      <c r="E102" s="260"/>
      <c r="F102" s="261"/>
      <c r="G102" s="281"/>
      <c r="H102" s="282"/>
      <c r="I102" s="283">
        <f>G101</f>
        <v>0</v>
      </c>
      <c r="J102" s="282"/>
      <c r="K102" s="283">
        <f>M101</f>
        <v>0</v>
      </c>
      <c r="L102" s="282"/>
      <c r="M102" s="284"/>
      <c r="N102" s="285"/>
      <c r="O102" s="286"/>
      <c r="P102" s="287"/>
      <c r="Q102" s="287"/>
      <c r="R102" s="288"/>
      <c r="S102" s="273"/>
      <c r="T102" s="249"/>
      <c r="U102" s="274"/>
      <c r="V102" s="29" t="s">
        <v>126</v>
      </c>
      <c r="W102" s="52"/>
      <c r="X102" s="52"/>
      <c r="Y102" s="53"/>
      <c r="Z102" s="69"/>
      <c r="AA102" s="184" t="str">
        <f>IF(AA100="","",VLOOKUP(AA100,シフト記号表!$C$5:$Y$46,23,FALSE))</f>
        <v/>
      </c>
      <c r="AB102" s="185" t="str">
        <f>IF(AB100="","",VLOOKUP(AB100,シフト記号表!$C$5:$Y$46,23,FALSE))</f>
        <v/>
      </c>
      <c r="AC102" s="185" t="str">
        <f>IF(AC100="","",VLOOKUP(AC100,シフト記号表!$C$5:$Y$46,23,FALSE))</f>
        <v/>
      </c>
      <c r="AD102" s="185" t="str">
        <f>IF(AD100="","",VLOOKUP(AD100,シフト記号表!$C$5:$Y$46,23,FALSE))</f>
        <v/>
      </c>
      <c r="AE102" s="185" t="str">
        <f>IF(AE100="","",VLOOKUP(AE100,シフト記号表!$C$5:$Y$46,23,FALSE))</f>
        <v/>
      </c>
      <c r="AF102" s="185" t="str">
        <f>IF(AF100="","",VLOOKUP(AF100,シフト記号表!$C$5:$Y$46,23,FALSE))</f>
        <v/>
      </c>
      <c r="AG102" s="186" t="str">
        <f>IF(AG100="","",VLOOKUP(AG100,シフト記号表!$C$5:$Y$46,23,FALSE))</f>
        <v/>
      </c>
      <c r="AH102" s="184" t="str">
        <f>IF(AH100="","",VLOOKUP(AH100,シフト記号表!$C$5:$Y$46,23,FALSE))</f>
        <v/>
      </c>
      <c r="AI102" s="185" t="str">
        <f>IF(AI100="","",VLOOKUP(AI100,シフト記号表!$C$5:$Y$46,23,FALSE))</f>
        <v/>
      </c>
      <c r="AJ102" s="185" t="str">
        <f>IF(AJ100="","",VLOOKUP(AJ100,シフト記号表!$C$5:$Y$46,23,FALSE))</f>
        <v/>
      </c>
      <c r="AK102" s="185" t="str">
        <f>IF(AK100="","",VLOOKUP(AK100,シフト記号表!$C$5:$Y$46,23,FALSE))</f>
        <v/>
      </c>
      <c r="AL102" s="185" t="str">
        <f>IF(AL100="","",VLOOKUP(AL100,シフト記号表!$C$5:$Y$46,23,FALSE))</f>
        <v/>
      </c>
      <c r="AM102" s="185" t="str">
        <f>IF(AM100="","",VLOOKUP(AM100,シフト記号表!$C$5:$Y$46,23,FALSE))</f>
        <v/>
      </c>
      <c r="AN102" s="186" t="str">
        <f>IF(AN100="","",VLOOKUP(AN100,シフト記号表!$C$5:$Y$46,23,FALSE))</f>
        <v/>
      </c>
      <c r="AO102" s="184" t="str">
        <f>IF(AO100="","",VLOOKUP(AO100,シフト記号表!$C$5:$Y$46,23,FALSE))</f>
        <v/>
      </c>
      <c r="AP102" s="185" t="str">
        <f>IF(AP100="","",VLOOKUP(AP100,シフト記号表!$C$5:$Y$46,23,FALSE))</f>
        <v/>
      </c>
      <c r="AQ102" s="185" t="str">
        <f>IF(AQ100="","",VLOOKUP(AQ100,シフト記号表!$C$5:$Y$46,23,FALSE))</f>
        <v/>
      </c>
      <c r="AR102" s="185" t="str">
        <f>IF(AR100="","",VLOOKUP(AR100,シフト記号表!$C$5:$Y$46,23,FALSE))</f>
        <v/>
      </c>
      <c r="AS102" s="185" t="str">
        <f>IF(AS100="","",VLOOKUP(AS100,シフト記号表!$C$5:$Y$46,23,FALSE))</f>
        <v/>
      </c>
      <c r="AT102" s="185" t="str">
        <f>IF(AT100="","",VLOOKUP(AT100,シフト記号表!$C$5:$Y$46,23,FALSE))</f>
        <v/>
      </c>
      <c r="AU102" s="186" t="str">
        <f>IF(AU100="","",VLOOKUP(AU100,シフト記号表!$C$5:$Y$46,23,FALSE))</f>
        <v/>
      </c>
      <c r="AV102" s="184" t="str">
        <f>IF(AV100="","",VLOOKUP(AV100,シフト記号表!$C$5:$Y$46,23,FALSE))</f>
        <v/>
      </c>
      <c r="AW102" s="185" t="str">
        <f>IF(AW100="","",VLOOKUP(AW100,シフト記号表!$C$5:$Y$46,23,FALSE))</f>
        <v/>
      </c>
      <c r="AX102" s="185" t="str">
        <f>IF(AX100="","",VLOOKUP(AX100,シフト記号表!$C$5:$Y$46,23,FALSE))</f>
        <v/>
      </c>
      <c r="AY102" s="185" t="str">
        <f>IF(AY100="","",VLOOKUP(AY100,シフト記号表!$C$5:$Y$46,23,FALSE))</f>
        <v/>
      </c>
      <c r="AZ102" s="185" t="str">
        <f>IF(AZ100="","",VLOOKUP(AZ100,シフト記号表!$C$5:$Y$46,23,FALSE))</f>
        <v/>
      </c>
      <c r="BA102" s="185" t="str">
        <f>IF(BA100="","",VLOOKUP(BA100,シフト記号表!$C$5:$Y$46,23,FALSE))</f>
        <v/>
      </c>
      <c r="BB102" s="186" t="str">
        <f>IF(BB100="","",VLOOKUP(BB100,シフト記号表!$C$5:$Y$46,23,FALSE))</f>
        <v/>
      </c>
      <c r="BC102" s="184" t="str">
        <f>IF(BC100="","",VLOOKUP(BC100,シフト記号表!$C$5:$Y$46,23,FALSE))</f>
        <v/>
      </c>
      <c r="BD102" s="185" t="str">
        <f>IF(BD100="","",VLOOKUP(BD100,シフト記号表!$C$5:$Y$46,23,FALSE))</f>
        <v/>
      </c>
      <c r="BE102" s="185" t="str">
        <f>IF(BE100="","",VLOOKUP(BE100,シフト記号表!$C$5:$Y$46,23,FALSE))</f>
        <v/>
      </c>
      <c r="BF102" s="289">
        <f>IF($BI$3="計画",SUM(AA102:BB102),IF($BI$3="実績",SUM(AA102:BE102),""))</f>
        <v>0</v>
      </c>
      <c r="BG102" s="290"/>
      <c r="BH102" s="255">
        <f t="shared" si="17"/>
        <v>0</v>
      </c>
      <c r="BI102" s="256"/>
      <c r="BJ102" s="248"/>
      <c r="BK102" s="249"/>
      <c r="BL102" s="249"/>
      <c r="BM102" s="249"/>
      <c r="BN102" s="250"/>
    </row>
    <row r="103" spans="2:66" ht="20.25" customHeight="1" x14ac:dyDescent="0.4">
      <c r="B103" s="60"/>
      <c r="C103" s="257"/>
      <c r="D103" s="259"/>
      <c r="E103" s="260"/>
      <c r="F103" s="261"/>
      <c r="G103" s="263"/>
      <c r="H103" s="264"/>
      <c r="I103" s="240"/>
      <c r="J103" s="208"/>
      <c r="K103" s="240"/>
      <c r="L103" s="208"/>
      <c r="M103" s="265"/>
      <c r="N103" s="266"/>
      <c r="O103" s="267"/>
      <c r="P103" s="268"/>
      <c r="Q103" s="268"/>
      <c r="R103" s="264"/>
      <c r="S103" s="269"/>
      <c r="T103" s="243"/>
      <c r="U103" s="270"/>
      <c r="V103" s="25" t="s">
        <v>18</v>
      </c>
      <c r="W103" s="32"/>
      <c r="X103" s="32"/>
      <c r="Y103" s="20"/>
      <c r="Z103" s="68"/>
      <c r="AA103" s="211"/>
      <c r="AB103" s="217"/>
      <c r="AC103" s="217"/>
      <c r="AD103" s="217"/>
      <c r="AE103" s="217"/>
      <c r="AF103" s="217"/>
      <c r="AG103" s="213"/>
      <c r="AH103" s="211"/>
      <c r="AI103" s="217"/>
      <c r="AJ103" s="217"/>
      <c r="AK103" s="217"/>
      <c r="AL103" s="217"/>
      <c r="AM103" s="217"/>
      <c r="AN103" s="213"/>
      <c r="AO103" s="211"/>
      <c r="AP103" s="217"/>
      <c r="AQ103" s="217"/>
      <c r="AR103" s="217"/>
      <c r="AS103" s="217"/>
      <c r="AT103" s="217"/>
      <c r="AU103" s="213"/>
      <c r="AV103" s="211"/>
      <c r="AW103" s="217"/>
      <c r="AX103" s="217"/>
      <c r="AY103" s="217"/>
      <c r="AZ103" s="217"/>
      <c r="BA103" s="217"/>
      <c r="BB103" s="213"/>
      <c r="BC103" s="211"/>
      <c r="BD103" s="217"/>
      <c r="BE103" s="218"/>
      <c r="BF103" s="275"/>
      <c r="BG103" s="276"/>
      <c r="BH103" s="251"/>
      <c r="BI103" s="252"/>
      <c r="BJ103" s="242"/>
      <c r="BK103" s="243"/>
      <c r="BL103" s="243"/>
      <c r="BM103" s="243"/>
      <c r="BN103" s="244"/>
    </row>
    <row r="104" spans="2:66" ht="20.25" customHeight="1" x14ac:dyDescent="0.4">
      <c r="B104" s="58">
        <f>B101+1</f>
        <v>29</v>
      </c>
      <c r="C104" s="258"/>
      <c r="D104" s="262"/>
      <c r="E104" s="260"/>
      <c r="F104" s="261"/>
      <c r="G104" s="263"/>
      <c r="H104" s="264"/>
      <c r="I104" s="240"/>
      <c r="J104" s="208"/>
      <c r="K104" s="240"/>
      <c r="L104" s="208"/>
      <c r="M104" s="277"/>
      <c r="N104" s="278"/>
      <c r="O104" s="267"/>
      <c r="P104" s="268"/>
      <c r="Q104" s="268"/>
      <c r="R104" s="264"/>
      <c r="S104" s="271"/>
      <c r="T104" s="246"/>
      <c r="U104" s="272"/>
      <c r="V104" s="27" t="s">
        <v>84</v>
      </c>
      <c r="W104" s="28"/>
      <c r="X104" s="28"/>
      <c r="Y104" s="23"/>
      <c r="Z104" s="63"/>
      <c r="AA104" s="180" t="str">
        <f>IF(AA103="","",VLOOKUP(AA103,シフト記号表!$C$5:$W$46,21,FALSE))</f>
        <v/>
      </c>
      <c r="AB104" s="181" t="str">
        <f>IF(AB103="","",VLOOKUP(AB103,シフト記号表!$C$5:$W$46,21,FALSE))</f>
        <v/>
      </c>
      <c r="AC104" s="181" t="str">
        <f>IF(AC103="","",VLOOKUP(AC103,シフト記号表!$C$5:$W$46,21,FALSE))</f>
        <v/>
      </c>
      <c r="AD104" s="181" t="str">
        <f>IF(AD103="","",VLOOKUP(AD103,シフト記号表!$C$5:$W$46,21,FALSE))</f>
        <v/>
      </c>
      <c r="AE104" s="181" t="str">
        <f>IF(AE103="","",VLOOKUP(AE103,シフト記号表!$C$5:$W$46,21,FALSE))</f>
        <v/>
      </c>
      <c r="AF104" s="181" t="str">
        <f>IF(AF103="","",VLOOKUP(AF103,シフト記号表!$C$5:$W$46,21,FALSE))</f>
        <v/>
      </c>
      <c r="AG104" s="182" t="str">
        <f>IF(AG103="","",VLOOKUP(AG103,シフト記号表!$C$5:$W$46,21,FALSE))</f>
        <v/>
      </c>
      <c r="AH104" s="180" t="str">
        <f>IF(AH103="","",VLOOKUP(AH103,シフト記号表!$C$5:$W$46,21,FALSE))</f>
        <v/>
      </c>
      <c r="AI104" s="181" t="str">
        <f>IF(AI103="","",VLOOKUP(AI103,シフト記号表!$C$5:$W$46,21,FALSE))</f>
        <v/>
      </c>
      <c r="AJ104" s="181" t="str">
        <f>IF(AJ103="","",VLOOKUP(AJ103,シフト記号表!$C$5:$W$46,21,FALSE))</f>
        <v/>
      </c>
      <c r="AK104" s="181" t="str">
        <f>IF(AK103="","",VLOOKUP(AK103,シフト記号表!$C$5:$W$46,21,FALSE))</f>
        <v/>
      </c>
      <c r="AL104" s="181" t="str">
        <f>IF(AL103="","",VLOOKUP(AL103,シフト記号表!$C$5:$W$46,21,FALSE))</f>
        <v/>
      </c>
      <c r="AM104" s="181" t="str">
        <f>IF(AM103="","",VLOOKUP(AM103,シフト記号表!$C$5:$W$46,21,FALSE))</f>
        <v/>
      </c>
      <c r="AN104" s="182" t="str">
        <f>IF(AN103="","",VLOOKUP(AN103,シフト記号表!$C$5:$W$46,21,FALSE))</f>
        <v/>
      </c>
      <c r="AO104" s="180" t="str">
        <f>IF(AO103="","",VLOOKUP(AO103,シフト記号表!$C$5:$W$46,21,FALSE))</f>
        <v/>
      </c>
      <c r="AP104" s="181" t="str">
        <f>IF(AP103="","",VLOOKUP(AP103,シフト記号表!$C$5:$W$46,21,FALSE))</f>
        <v/>
      </c>
      <c r="AQ104" s="181" t="str">
        <f>IF(AQ103="","",VLOOKUP(AQ103,シフト記号表!$C$5:$W$46,21,FALSE))</f>
        <v/>
      </c>
      <c r="AR104" s="181" t="str">
        <f>IF(AR103="","",VLOOKUP(AR103,シフト記号表!$C$5:$W$46,21,FALSE))</f>
        <v/>
      </c>
      <c r="AS104" s="181" t="str">
        <f>IF(AS103="","",VLOOKUP(AS103,シフト記号表!$C$5:$W$46,21,FALSE))</f>
        <v/>
      </c>
      <c r="AT104" s="181" t="str">
        <f>IF(AT103="","",VLOOKUP(AT103,シフト記号表!$C$5:$W$46,21,FALSE))</f>
        <v/>
      </c>
      <c r="AU104" s="182" t="str">
        <f>IF(AU103="","",VLOOKUP(AU103,シフト記号表!$C$5:$W$46,21,FALSE))</f>
        <v/>
      </c>
      <c r="AV104" s="180" t="str">
        <f>IF(AV103="","",VLOOKUP(AV103,シフト記号表!$C$5:$W$46,21,FALSE))</f>
        <v/>
      </c>
      <c r="AW104" s="181" t="str">
        <f>IF(AW103="","",VLOOKUP(AW103,シフト記号表!$C$5:$W$46,21,FALSE))</f>
        <v/>
      </c>
      <c r="AX104" s="181" t="str">
        <f>IF(AX103="","",VLOOKUP(AX103,シフト記号表!$C$5:$W$46,21,FALSE))</f>
        <v/>
      </c>
      <c r="AY104" s="181" t="str">
        <f>IF(AY103="","",VLOOKUP(AY103,シフト記号表!$C$5:$W$46,21,FALSE))</f>
        <v/>
      </c>
      <c r="AZ104" s="181" t="str">
        <f>IF(AZ103="","",VLOOKUP(AZ103,シフト記号表!$C$5:$W$46,21,FALSE))</f>
        <v/>
      </c>
      <c r="BA104" s="181" t="str">
        <f>IF(BA103="","",VLOOKUP(BA103,シフト記号表!$C$5:$W$46,21,FALSE))</f>
        <v/>
      </c>
      <c r="BB104" s="182" t="str">
        <f>IF(BB103="","",VLOOKUP(BB103,シフト記号表!$C$5:$W$46,21,FALSE))</f>
        <v/>
      </c>
      <c r="BC104" s="180" t="str">
        <f>IF(BC103="","",VLOOKUP(BC103,シフト記号表!$C$5:$W$46,21,FALSE))</f>
        <v/>
      </c>
      <c r="BD104" s="181" t="str">
        <f>IF(BD103="","",VLOOKUP(BD103,シフト記号表!$C$5:$W$46,21,FALSE))</f>
        <v/>
      </c>
      <c r="BE104" s="181" t="str">
        <f>IF(BE103="","",VLOOKUP(BE103,シフト記号表!$C$5:$W$46,21,FALSE))</f>
        <v/>
      </c>
      <c r="BF104" s="279">
        <f>IF($BI$3="計画",SUM(AA104:BB104),IF($BI$3="実績",SUM(AA104:BE104),""))</f>
        <v>0</v>
      </c>
      <c r="BG104" s="280"/>
      <c r="BH104" s="253">
        <f t="shared" ref="BH104:BH105" si="18">IF($BI$3="計画",BF104/4,IF($BI$3="実績",(BF104/($BI$7/7)),""))</f>
        <v>0</v>
      </c>
      <c r="BI104" s="254"/>
      <c r="BJ104" s="245"/>
      <c r="BK104" s="246"/>
      <c r="BL104" s="246"/>
      <c r="BM104" s="246"/>
      <c r="BN104" s="247"/>
    </row>
    <row r="105" spans="2:66" ht="20.25" customHeight="1" x14ac:dyDescent="0.4">
      <c r="B105" s="59"/>
      <c r="C105" s="258"/>
      <c r="D105" s="262"/>
      <c r="E105" s="260"/>
      <c r="F105" s="261"/>
      <c r="G105" s="281"/>
      <c r="H105" s="282"/>
      <c r="I105" s="283">
        <f>G104</f>
        <v>0</v>
      </c>
      <c r="J105" s="282"/>
      <c r="K105" s="283">
        <f>M104</f>
        <v>0</v>
      </c>
      <c r="L105" s="282"/>
      <c r="M105" s="284"/>
      <c r="N105" s="285"/>
      <c r="O105" s="286"/>
      <c r="P105" s="287"/>
      <c r="Q105" s="287"/>
      <c r="R105" s="288"/>
      <c r="S105" s="273"/>
      <c r="T105" s="249"/>
      <c r="U105" s="274"/>
      <c r="V105" s="29" t="s">
        <v>126</v>
      </c>
      <c r="W105" s="52"/>
      <c r="X105" s="52"/>
      <c r="Y105" s="53"/>
      <c r="Z105" s="69"/>
      <c r="AA105" s="184" t="str">
        <f>IF(AA103="","",VLOOKUP(AA103,シフト記号表!$C$5:$Y$46,23,FALSE))</f>
        <v/>
      </c>
      <c r="AB105" s="185" t="str">
        <f>IF(AB103="","",VLOOKUP(AB103,シフト記号表!$C$5:$Y$46,23,FALSE))</f>
        <v/>
      </c>
      <c r="AC105" s="185" t="str">
        <f>IF(AC103="","",VLOOKUP(AC103,シフト記号表!$C$5:$Y$46,23,FALSE))</f>
        <v/>
      </c>
      <c r="AD105" s="185" t="str">
        <f>IF(AD103="","",VLOOKUP(AD103,シフト記号表!$C$5:$Y$46,23,FALSE))</f>
        <v/>
      </c>
      <c r="AE105" s="185" t="str">
        <f>IF(AE103="","",VLOOKUP(AE103,シフト記号表!$C$5:$Y$46,23,FALSE))</f>
        <v/>
      </c>
      <c r="AF105" s="185" t="str">
        <f>IF(AF103="","",VLOOKUP(AF103,シフト記号表!$C$5:$Y$46,23,FALSE))</f>
        <v/>
      </c>
      <c r="AG105" s="186" t="str">
        <f>IF(AG103="","",VLOOKUP(AG103,シフト記号表!$C$5:$Y$46,23,FALSE))</f>
        <v/>
      </c>
      <c r="AH105" s="184" t="str">
        <f>IF(AH103="","",VLOOKUP(AH103,シフト記号表!$C$5:$Y$46,23,FALSE))</f>
        <v/>
      </c>
      <c r="AI105" s="185" t="str">
        <f>IF(AI103="","",VLOOKUP(AI103,シフト記号表!$C$5:$Y$46,23,FALSE))</f>
        <v/>
      </c>
      <c r="AJ105" s="185" t="str">
        <f>IF(AJ103="","",VLOOKUP(AJ103,シフト記号表!$C$5:$Y$46,23,FALSE))</f>
        <v/>
      </c>
      <c r="AK105" s="185" t="str">
        <f>IF(AK103="","",VLOOKUP(AK103,シフト記号表!$C$5:$Y$46,23,FALSE))</f>
        <v/>
      </c>
      <c r="AL105" s="185" t="str">
        <f>IF(AL103="","",VLOOKUP(AL103,シフト記号表!$C$5:$Y$46,23,FALSE))</f>
        <v/>
      </c>
      <c r="AM105" s="185" t="str">
        <f>IF(AM103="","",VLOOKUP(AM103,シフト記号表!$C$5:$Y$46,23,FALSE))</f>
        <v/>
      </c>
      <c r="AN105" s="186" t="str">
        <f>IF(AN103="","",VLOOKUP(AN103,シフト記号表!$C$5:$Y$46,23,FALSE))</f>
        <v/>
      </c>
      <c r="AO105" s="184" t="str">
        <f>IF(AO103="","",VLOOKUP(AO103,シフト記号表!$C$5:$Y$46,23,FALSE))</f>
        <v/>
      </c>
      <c r="AP105" s="185" t="str">
        <f>IF(AP103="","",VLOOKUP(AP103,シフト記号表!$C$5:$Y$46,23,FALSE))</f>
        <v/>
      </c>
      <c r="AQ105" s="185" t="str">
        <f>IF(AQ103="","",VLOOKUP(AQ103,シフト記号表!$C$5:$Y$46,23,FALSE))</f>
        <v/>
      </c>
      <c r="AR105" s="185" t="str">
        <f>IF(AR103="","",VLOOKUP(AR103,シフト記号表!$C$5:$Y$46,23,FALSE))</f>
        <v/>
      </c>
      <c r="AS105" s="185" t="str">
        <f>IF(AS103="","",VLOOKUP(AS103,シフト記号表!$C$5:$Y$46,23,FALSE))</f>
        <v/>
      </c>
      <c r="AT105" s="185" t="str">
        <f>IF(AT103="","",VLOOKUP(AT103,シフト記号表!$C$5:$Y$46,23,FALSE))</f>
        <v/>
      </c>
      <c r="AU105" s="186" t="str">
        <f>IF(AU103="","",VLOOKUP(AU103,シフト記号表!$C$5:$Y$46,23,FALSE))</f>
        <v/>
      </c>
      <c r="AV105" s="184" t="str">
        <f>IF(AV103="","",VLOOKUP(AV103,シフト記号表!$C$5:$Y$46,23,FALSE))</f>
        <v/>
      </c>
      <c r="AW105" s="185" t="str">
        <f>IF(AW103="","",VLOOKUP(AW103,シフト記号表!$C$5:$Y$46,23,FALSE))</f>
        <v/>
      </c>
      <c r="AX105" s="185" t="str">
        <f>IF(AX103="","",VLOOKUP(AX103,シフト記号表!$C$5:$Y$46,23,FALSE))</f>
        <v/>
      </c>
      <c r="AY105" s="185" t="str">
        <f>IF(AY103="","",VLOOKUP(AY103,シフト記号表!$C$5:$Y$46,23,FALSE))</f>
        <v/>
      </c>
      <c r="AZ105" s="185" t="str">
        <f>IF(AZ103="","",VLOOKUP(AZ103,シフト記号表!$C$5:$Y$46,23,FALSE))</f>
        <v/>
      </c>
      <c r="BA105" s="185" t="str">
        <f>IF(BA103="","",VLOOKUP(BA103,シフト記号表!$C$5:$Y$46,23,FALSE))</f>
        <v/>
      </c>
      <c r="BB105" s="186" t="str">
        <f>IF(BB103="","",VLOOKUP(BB103,シフト記号表!$C$5:$Y$46,23,FALSE))</f>
        <v/>
      </c>
      <c r="BC105" s="184" t="str">
        <f>IF(BC103="","",VLOOKUP(BC103,シフト記号表!$C$5:$Y$46,23,FALSE))</f>
        <v/>
      </c>
      <c r="BD105" s="185" t="str">
        <f>IF(BD103="","",VLOOKUP(BD103,シフト記号表!$C$5:$Y$46,23,FALSE))</f>
        <v/>
      </c>
      <c r="BE105" s="185" t="str">
        <f>IF(BE103="","",VLOOKUP(BE103,シフト記号表!$C$5:$Y$46,23,FALSE))</f>
        <v/>
      </c>
      <c r="BF105" s="289">
        <f>IF($BI$3="計画",SUM(AA105:BB105),IF($BI$3="実績",SUM(AA105:BE105),""))</f>
        <v>0</v>
      </c>
      <c r="BG105" s="290"/>
      <c r="BH105" s="255">
        <f t="shared" si="18"/>
        <v>0</v>
      </c>
      <c r="BI105" s="256"/>
      <c r="BJ105" s="248"/>
      <c r="BK105" s="249"/>
      <c r="BL105" s="249"/>
      <c r="BM105" s="249"/>
      <c r="BN105" s="250"/>
    </row>
    <row r="106" spans="2:66" ht="20.25" customHeight="1" x14ac:dyDescent="0.4">
      <c r="B106" s="60"/>
      <c r="C106" s="257"/>
      <c r="D106" s="259"/>
      <c r="E106" s="260"/>
      <c r="F106" s="261"/>
      <c r="G106" s="263"/>
      <c r="H106" s="264"/>
      <c r="I106" s="240"/>
      <c r="J106" s="208"/>
      <c r="K106" s="240"/>
      <c r="L106" s="208"/>
      <c r="M106" s="265"/>
      <c r="N106" s="266"/>
      <c r="O106" s="267"/>
      <c r="P106" s="268"/>
      <c r="Q106" s="268"/>
      <c r="R106" s="264"/>
      <c r="S106" s="269"/>
      <c r="T106" s="243"/>
      <c r="U106" s="270"/>
      <c r="V106" s="25" t="s">
        <v>18</v>
      </c>
      <c r="W106" s="32"/>
      <c r="X106" s="32"/>
      <c r="Y106" s="20"/>
      <c r="Z106" s="68"/>
      <c r="AA106" s="211"/>
      <c r="AB106" s="217"/>
      <c r="AC106" s="217"/>
      <c r="AD106" s="217"/>
      <c r="AE106" s="217"/>
      <c r="AF106" s="217"/>
      <c r="AG106" s="213"/>
      <c r="AH106" s="211"/>
      <c r="AI106" s="217"/>
      <c r="AJ106" s="217"/>
      <c r="AK106" s="217"/>
      <c r="AL106" s="217"/>
      <c r="AM106" s="217"/>
      <c r="AN106" s="213"/>
      <c r="AO106" s="211"/>
      <c r="AP106" s="217"/>
      <c r="AQ106" s="217"/>
      <c r="AR106" s="217"/>
      <c r="AS106" s="217"/>
      <c r="AT106" s="217"/>
      <c r="AU106" s="213"/>
      <c r="AV106" s="211"/>
      <c r="AW106" s="217"/>
      <c r="AX106" s="217"/>
      <c r="AY106" s="217"/>
      <c r="AZ106" s="217"/>
      <c r="BA106" s="217"/>
      <c r="BB106" s="213"/>
      <c r="BC106" s="211"/>
      <c r="BD106" s="217"/>
      <c r="BE106" s="218"/>
      <c r="BF106" s="275"/>
      <c r="BG106" s="276"/>
      <c r="BH106" s="251"/>
      <c r="BI106" s="252"/>
      <c r="BJ106" s="242"/>
      <c r="BK106" s="243"/>
      <c r="BL106" s="243"/>
      <c r="BM106" s="243"/>
      <c r="BN106" s="244"/>
    </row>
    <row r="107" spans="2:66" ht="20.25" customHeight="1" x14ac:dyDescent="0.4">
      <c r="B107" s="58">
        <f>B104+1</f>
        <v>30</v>
      </c>
      <c r="C107" s="258"/>
      <c r="D107" s="262"/>
      <c r="E107" s="260"/>
      <c r="F107" s="261"/>
      <c r="G107" s="263"/>
      <c r="H107" s="264"/>
      <c r="I107" s="240"/>
      <c r="J107" s="208"/>
      <c r="K107" s="240"/>
      <c r="L107" s="208"/>
      <c r="M107" s="277"/>
      <c r="N107" s="278"/>
      <c r="O107" s="267"/>
      <c r="P107" s="268"/>
      <c r="Q107" s="268"/>
      <c r="R107" s="264"/>
      <c r="S107" s="271"/>
      <c r="T107" s="246"/>
      <c r="U107" s="272"/>
      <c r="V107" s="27" t="s">
        <v>84</v>
      </c>
      <c r="W107" s="28"/>
      <c r="X107" s="28"/>
      <c r="Y107" s="23"/>
      <c r="Z107" s="63"/>
      <c r="AA107" s="180" t="str">
        <f>IF(AA106="","",VLOOKUP(AA106,シフト記号表!$C$5:$W$46,21,FALSE))</f>
        <v/>
      </c>
      <c r="AB107" s="181" t="str">
        <f>IF(AB106="","",VLOOKUP(AB106,シフト記号表!$C$5:$W$46,21,FALSE))</f>
        <v/>
      </c>
      <c r="AC107" s="181" t="str">
        <f>IF(AC106="","",VLOOKUP(AC106,シフト記号表!$C$5:$W$46,21,FALSE))</f>
        <v/>
      </c>
      <c r="AD107" s="181" t="str">
        <f>IF(AD106="","",VLOOKUP(AD106,シフト記号表!$C$5:$W$46,21,FALSE))</f>
        <v/>
      </c>
      <c r="AE107" s="181" t="str">
        <f>IF(AE106="","",VLOOKUP(AE106,シフト記号表!$C$5:$W$46,21,FALSE))</f>
        <v/>
      </c>
      <c r="AF107" s="181" t="str">
        <f>IF(AF106="","",VLOOKUP(AF106,シフト記号表!$C$5:$W$46,21,FALSE))</f>
        <v/>
      </c>
      <c r="AG107" s="182" t="str">
        <f>IF(AG106="","",VLOOKUP(AG106,シフト記号表!$C$5:$W$46,21,FALSE))</f>
        <v/>
      </c>
      <c r="AH107" s="180" t="str">
        <f>IF(AH106="","",VLOOKUP(AH106,シフト記号表!$C$5:$W$46,21,FALSE))</f>
        <v/>
      </c>
      <c r="AI107" s="181" t="str">
        <f>IF(AI106="","",VLOOKUP(AI106,シフト記号表!$C$5:$W$46,21,FALSE))</f>
        <v/>
      </c>
      <c r="AJ107" s="181" t="str">
        <f>IF(AJ106="","",VLOOKUP(AJ106,シフト記号表!$C$5:$W$46,21,FALSE))</f>
        <v/>
      </c>
      <c r="AK107" s="181" t="str">
        <f>IF(AK106="","",VLOOKUP(AK106,シフト記号表!$C$5:$W$46,21,FALSE))</f>
        <v/>
      </c>
      <c r="AL107" s="181" t="str">
        <f>IF(AL106="","",VLOOKUP(AL106,シフト記号表!$C$5:$W$46,21,FALSE))</f>
        <v/>
      </c>
      <c r="AM107" s="181" t="str">
        <f>IF(AM106="","",VLOOKUP(AM106,シフト記号表!$C$5:$W$46,21,FALSE))</f>
        <v/>
      </c>
      <c r="AN107" s="182" t="str">
        <f>IF(AN106="","",VLOOKUP(AN106,シフト記号表!$C$5:$W$46,21,FALSE))</f>
        <v/>
      </c>
      <c r="AO107" s="180" t="str">
        <f>IF(AO106="","",VLOOKUP(AO106,シフト記号表!$C$5:$W$46,21,FALSE))</f>
        <v/>
      </c>
      <c r="AP107" s="181" t="str">
        <f>IF(AP106="","",VLOOKUP(AP106,シフト記号表!$C$5:$W$46,21,FALSE))</f>
        <v/>
      </c>
      <c r="AQ107" s="181" t="str">
        <f>IF(AQ106="","",VLOOKUP(AQ106,シフト記号表!$C$5:$W$46,21,FALSE))</f>
        <v/>
      </c>
      <c r="AR107" s="181" t="str">
        <f>IF(AR106="","",VLOOKUP(AR106,シフト記号表!$C$5:$W$46,21,FALSE))</f>
        <v/>
      </c>
      <c r="AS107" s="181" t="str">
        <f>IF(AS106="","",VLOOKUP(AS106,シフト記号表!$C$5:$W$46,21,FALSE))</f>
        <v/>
      </c>
      <c r="AT107" s="181" t="str">
        <f>IF(AT106="","",VLOOKUP(AT106,シフト記号表!$C$5:$W$46,21,FALSE))</f>
        <v/>
      </c>
      <c r="AU107" s="182" t="str">
        <f>IF(AU106="","",VLOOKUP(AU106,シフト記号表!$C$5:$W$46,21,FALSE))</f>
        <v/>
      </c>
      <c r="AV107" s="180" t="str">
        <f>IF(AV106="","",VLOOKUP(AV106,シフト記号表!$C$5:$W$46,21,FALSE))</f>
        <v/>
      </c>
      <c r="AW107" s="181" t="str">
        <f>IF(AW106="","",VLOOKUP(AW106,シフト記号表!$C$5:$W$46,21,FALSE))</f>
        <v/>
      </c>
      <c r="AX107" s="181" t="str">
        <f>IF(AX106="","",VLOOKUP(AX106,シフト記号表!$C$5:$W$46,21,FALSE))</f>
        <v/>
      </c>
      <c r="AY107" s="181" t="str">
        <f>IF(AY106="","",VLOOKUP(AY106,シフト記号表!$C$5:$W$46,21,FALSE))</f>
        <v/>
      </c>
      <c r="AZ107" s="181" t="str">
        <f>IF(AZ106="","",VLOOKUP(AZ106,シフト記号表!$C$5:$W$46,21,FALSE))</f>
        <v/>
      </c>
      <c r="BA107" s="181" t="str">
        <f>IF(BA106="","",VLOOKUP(BA106,シフト記号表!$C$5:$W$46,21,FALSE))</f>
        <v/>
      </c>
      <c r="BB107" s="182" t="str">
        <f>IF(BB106="","",VLOOKUP(BB106,シフト記号表!$C$5:$W$46,21,FALSE))</f>
        <v/>
      </c>
      <c r="BC107" s="180" t="str">
        <f>IF(BC106="","",VLOOKUP(BC106,シフト記号表!$C$5:$W$46,21,FALSE))</f>
        <v/>
      </c>
      <c r="BD107" s="181" t="str">
        <f>IF(BD106="","",VLOOKUP(BD106,シフト記号表!$C$5:$W$46,21,FALSE))</f>
        <v/>
      </c>
      <c r="BE107" s="181" t="str">
        <f>IF(BE106="","",VLOOKUP(BE106,シフト記号表!$C$5:$W$46,21,FALSE))</f>
        <v/>
      </c>
      <c r="BF107" s="279">
        <f>IF($BI$3="計画",SUM(AA107:BB107),IF($BI$3="実績",SUM(AA107:BE107),""))</f>
        <v>0</v>
      </c>
      <c r="BG107" s="280"/>
      <c r="BH107" s="253">
        <f t="shared" ref="BH107:BH108" si="19">IF($BI$3="計画",BF107/4,IF($BI$3="実績",(BF107/($BI$7/7)),""))</f>
        <v>0</v>
      </c>
      <c r="BI107" s="254"/>
      <c r="BJ107" s="245"/>
      <c r="BK107" s="246"/>
      <c r="BL107" s="246"/>
      <c r="BM107" s="246"/>
      <c r="BN107" s="247"/>
    </row>
    <row r="108" spans="2:66" ht="20.25" customHeight="1" x14ac:dyDescent="0.4">
      <c r="B108" s="59"/>
      <c r="C108" s="258"/>
      <c r="D108" s="262"/>
      <c r="E108" s="260"/>
      <c r="F108" s="261"/>
      <c r="G108" s="281"/>
      <c r="H108" s="282"/>
      <c r="I108" s="283">
        <f>G107</f>
        <v>0</v>
      </c>
      <c r="J108" s="282"/>
      <c r="K108" s="283">
        <f>M107</f>
        <v>0</v>
      </c>
      <c r="L108" s="282"/>
      <c r="M108" s="284"/>
      <c r="N108" s="285"/>
      <c r="O108" s="286"/>
      <c r="P108" s="287"/>
      <c r="Q108" s="287"/>
      <c r="R108" s="288"/>
      <c r="S108" s="273"/>
      <c r="T108" s="249"/>
      <c r="U108" s="274"/>
      <c r="V108" s="29" t="s">
        <v>126</v>
      </c>
      <c r="W108" s="52"/>
      <c r="X108" s="52"/>
      <c r="Y108" s="53"/>
      <c r="Z108" s="69"/>
      <c r="AA108" s="184" t="str">
        <f>IF(AA106="","",VLOOKUP(AA106,シフト記号表!$C$5:$Y$46,23,FALSE))</f>
        <v/>
      </c>
      <c r="AB108" s="185" t="str">
        <f>IF(AB106="","",VLOOKUP(AB106,シフト記号表!$C$5:$Y$46,23,FALSE))</f>
        <v/>
      </c>
      <c r="AC108" s="185" t="str">
        <f>IF(AC106="","",VLOOKUP(AC106,シフト記号表!$C$5:$Y$46,23,FALSE))</f>
        <v/>
      </c>
      <c r="AD108" s="185" t="str">
        <f>IF(AD106="","",VLOOKUP(AD106,シフト記号表!$C$5:$Y$46,23,FALSE))</f>
        <v/>
      </c>
      <c r="AE108" s="185" t="str">
        <f>IF(AE106="","",VLOOKUP(AE106,シフト記号表!$C$5:$Y$46,23,FALSE))</f>
        <v/>
      </c>
      <c r="AF108" s="185" t="str">
        <f>IF(AF106="","",VLOOKUP(AF106,シフト記号表!$C$5:$Y$46,23,FALSE))</f>
        <v/>
      </c>
      <c r="AG108" s="186" t="str">
        <f>IF(AG106="","",VLOOKUP(AG106,シフト記号表!$C$5:$Y$46,23,FALSE))</f>
        <v/>
      </c>
      <c r="AH108" s="184" t="str">
        <f>IF(AH106="","",VLOOKUP(AH106,シフト記号表!$C$5:$Y$46,23,FALSE))</f>
        <v/>
      </c>
      <c r="AI108" s="185" t="str">
        <f>IF(AI106="","",VLOOKUP(AI106,シフト記号表!$C$5:$Y$46,23,FALSE))</f>
        <v/>
      </c>
      <c r="AJ108" s="185" t="str">
        <f>IF(AJ106="","",VLOOKUP(AJ106,シフト記号表!$C$5:$Y$46,23,FALSE))</f>
        <v/>
      </c>
      <c r="AK108" s="185" t="str">
        <f>IF(AK106="","",VLOOKUP(AK106,シフト記号表!$C$5:$Y$46,23,FALSE))</f>
        <v/>
      </c>
      <c r="AL108" s="185" t="str">
        <f>IF(AL106="","",VLOOKUP(AL106,シフト記号表!$C$5:$Y$46,23,FALSE))</f>
        <v/>
      </c>
      <c r="AM108" s="185" t="str">
        <f>IF(AM106="","",VLOOKUP(AM106,シフト記号表!$C$5:$Y$46,23,FALSE))</f>
        <v/>
      </c>
      <c r="AN108" s="186" t="str">
        <f>IF(AN106="","",VLOOKUP(AN106,シフト記号表!$C$5:$Y$46,23,FALSE))</f>
        <v/>
      </c>
      <c r="AO108" s="184" t="str">
        <f>IF(AO106="","",VLOOKUP(AO106,シフト記号表!$C$5:$Y$46,23,FALSE))</f>
        <v/>
      </c>
      <c r="AP108" s="185" t="str">
        <f>IF(AP106="","",VLOOKUP(AP106,シフト記号表!$C$5:$Y$46,23,FALSE))</f>
        <v/>
      </c>
      <c r="AQ108" s="185" t="str">
        <f>IF(AQ106="","",VLOOKUP(AQ106,シフト記号表!$C$5:$Y$46,23,FALSE))</f>
        <v/>
      </c>
      <c r="AR108" s="185" t="str">
        <f>IF(AR106="","",VLOOKUP(AR106,シフト記号表!$C$5:$Y$46,23,FALSE))</f>
        <v/>
      </c>
      <c r="AS108" s="185" t="str">
        <f>IF(AS106="","",VLOOKUP(AS106,シフト記号表!$C$5:$Y$46,23,FALSE))</f>
        <v/>
      </c>
      <c r="AT108" s="185" t="str">
        <f>IF(AT106="","",VLOOKUP(AT106,シフト記号表!$C$5:$Y$46,23,FALSE))</f>
        <v/>
      </c>
      <c r="AU108" s="186" t="str">
        <f>IF(AU106="","",VLOOKUP(AU106,シフト記号表!$C$5:$Y$46,23,FALSE))</f>
        <v/>
      </c>
      <c r="AV108" s="184" t="str">
        <f>IF(AV106="","",VLOOKUP(AV106,シフト記号表!$C$5:$Y$46,23,FALSE))</f>
        <v/>
      </c>
      <c r="AW108" s="185" t="str">
        <f>IF(AW106="","",VLOOKUP(AW106,シフト記号表!$C$5:$Y$46,23,FALSE))</f>
        <v/>
      </c>
      <c r="AX108" s="185" t="str">
        <f>IF(AX106="","",VLOOKUP(AX106,シフト記号表!$C$5:$Y$46,23,FALSE))</f>
        <v/>
      </c>
      <c r="AY108" s="185" t="str">
        <f>IF(AY106="","",VLOOKUP(AY106,シフト記号表!$C$5:$Y$46,23,FALSE))</f>
        <v/>
      </c>
      <c r="AZ108" s="185" t="str">
        <f>IF(AZ106="","",VLOOKUP(AZ106,シフト記号表!$C$5:$Y$46,23,FALSE))</f>
        <v/>
      </c>
      <c r="BA108" s="185" t="str">
        <f>IF(BA106="","",VLOOKUP(BA106,シフト記号表!$C$5:$Y$46,23,FALSE))</f>
        <v/>
      </c>
      <c r="BB108" s="186" t="str">
        <f>IF(BB106="","",VLOOKUP(BB106,シフト記号表!$C$5:$Y$46,23,FALSE))</f>
        <v/>
      </c>
      <c r="BC108" s="184" t="str">
        <f>IF(BC106="","",VLOOKUP(BC106,シフト記号表!$C$5:$Y$46,23,FALSE))</f>
        <v/>
      </c>
      <c r="BD108" s="185" t="str">
        <f>IF(BD106="","",VLOOKUP(BD106,シフト記号表!$C$5:$Y$46,23,FALSE))</f>
        <v/>
      </c>
      <c r="BE108" s="185" t="str">
        <f>IF(BE106="","",VLOOKUP(BE106,シフト記号表!$C$5:$Y$46,23,FALSE))</f>
        <v/>
      </c>
      <c r="BF108" s="289">
        <f>IF($BI$3="計画",SUM(AA108:BB108),IF($BI$3="実績",SUM(AA108:BE108),""))</f>
        <v>0</v>
      </c>
      <c r="BG108" s="290"/>
      <c r="BH108" s="255">
        <f t="shared" si="19"/>
        <v>0</v>
      </c>
      <c r="BI108" s="256"/>
      <c r="BJ108" s="248"/>
      <c r="BK108" s="249"/>
      <c r="BL108" s="249"/>
      <c r="BM108" s="249"/>
      <c r="BN108" s="250"/>
    </row>
    <row r="109" spans="2:66" ht="20.25" customHeight="1" x14ac:dyDescent="0.4">
      <c r="B109" s="60"/>
      <c r="C109" s="257"/>
      <c r="D109" s="259"/>
      <c r="E109" s="260"/>
      <c r="F109" s="261"/>
      <c r="G109" s="263"/>
      <c r="H109" s="264"/>
      <c r="I109" s="240"/>
      <c r="J109" s="208"/>
      <c r="K109" s="240"/>
      <c r="L109" s="208"/>
      <c r="M109" s="265"/>
      <c r="N109" s="266"/>
      <c r="O109" s="267"/>
      <c r="P109" s="268"/>
      <c r="Q109" s="268"/>
      <c r="R109" s="264"/>
      <c r="S109" s="269"/>
      <c r="T109" s="243"/>
      <c r="U109" s="270"/>
      <c r="V109" s="25" t="s">
        <v>18</v>
      </c>
      <c r="W109" s="32"/>
      <c r="X109" s="32"/>
      <c r="Y109" s="20"/>
      <c r="Z109" s="68"/>
      <c r="AA109" s="211"/>
      <c r="AB109" s="217"/>
      <c r="AC109" s="217"/>
      <c r="AD109" s="217"/>
      <c r="AE109" s="217"/>
      <c r="AF109" s="217"/>
      <c r="AG109" s="213"/>
      <c r="AH109" s="211"/>
      <c r="AI109" s="217"/>
      <c r="AJ109" s="217"/>
      <c r="AK109" s="217"/>
      <c r="AL109" s="217"/>
      <c r="AM109" s="217"/>
      <c r="AN109" s="213"/>
      <c r="AO109" s="211"/>
      <c r="AP109" s="217"/>
      <c r="AQ109" s="217"/>
      <c r="AR109" s="217"/>
      <c r="AS109" s="217"/>
      <c r="AT109" s="217"/>
      <c r="AU109" s="213"/>
      <c r="AV109" s="211"/>
      <c r="AW109" s="217"/>
      <c r="AX109" s="217"/>
      <c r="AY109" s="217"/>
      <c r="AZ109" s="217"/>
      <c r="BA109" s="217"/>
      <c r="BB109" s="213"/>
      <c r="BC109" s="211"/>
      <c r="BD109" s="217"/>
      <c r="BE109" s="218"/>
      <c r="BF109" s="275"/>
      <c r="BG109" s="276"/>
      <c r="BH109" s="251"/>
      <c r="BI109" s="252"/>
      <c r="BJ109" s="242"/>
      <c r="BK109" s="243"/>
      <c r="BL109" s="243"/>
      <c r="BM109" s="243"/>
      <c r="BN109" s="244"/>
    </row>
    <row r="110" spans="2:66" ht="20.25" customHeight="1" x14ac:dyDescent="0.4">
      <c r="B110" s="58">
        <f>B107+1</f>
        <v>31</v>
      </c>
      <c r="C110" s="258"/>
      <c r="D110" s="262"/>
      <c r="E110" s="260"/>
      <c r="F110" s="261"/>
      <c r="G110" s="263"/>
      <c r="H110" s="264"/>
      <c r="I110" s="240"/>
      <c r="J110" s="208"/>
      <c r="K110" s="240"/>
      <c r="L110" s="208"/>
      <c r="M110" s="277"/>
      <c r="N110" s="278"/>
      <c r="O110" s="267"/>
      <c r="P110" s="268"/>
      <c r="Q110" s="268"/>
      <c r="R110" s="264"/>
      <c r="S110" s="271"/>
      <c r="T110" s="246"/>
      <c r="U110" s="272"/>
      <c r="V110" s="27" t="s">
        <v>84</v>
      </c>
      <c r="W110" s="28"/>
      <c r="X110" s="28"/>
      <c r="Y110" s="23"/>
      <c r="Z110" s="63"/>
      <c r="AA110" s="180" t="str">
        <f>IF(AA109="","",VLOOKUP(AA109,シフト記号表!$C$5:$W$46,21,FALSE))</f>
        <v/>
      </c>
      <c r="AB110" s="181" t="str">
        <f>IF(AB109="","",VLOOKUP(AB109,シフト記号表!$C$5:$W$46,21,FALSE))</f>
        <v/>
      </c>
      <c r="AC110" s="181" t="str">
        <f>IF(AC109="","",VLOOKUP(AC109,シフト記号表!$C$5:$W$46,21,FALSE))</f>
        <v/>
      </c>
      <c r="AD110" s="181" t="str">
        <f>IF(AD109="","",VLOOKUP(AD109,シフト記号表!$C$5:$W$46,21,FALSE))</f>
        <v/>
      </c>
      <c r="AE110" s="181" t="str">
        <f>IF(AE109="","",VLOOKUP(AE109,シフト記号表!$C$5:$W$46,21,FALSE))</f>
        <v/>
      </c>
      <c r="AF110" s="181" t="str">
        <f>IF(AF109="","",VLOOKUP(AF109,シフト記号表!$C$5:$W$46,21,FALSE))</f>
        <v/>
      </c>
      <c r="AG110" s="182" t="str">
        <f>IF(AG109="","",VLOOKUP(AG109,シフト記号表!$C$5:$W$46,21,FALSE))</f>
        <v/>
      </c>
      <c r="AH110" s="180" t="str">
        <f>IF(AH109="","",VLOOKUP(AH109,シフト記号表!$C$5:$W$46,21,FALSE))</f>
        <v/>
      </c>
      <c r="AI110" s="181" t="str">
        <f>IF(AI109="","",VLOOKUP(AI109,シフト記号表!$C$5:$W$46,21,FALSE))</f>
        <v/>
      </c>
      <c r="AJ110" s="181" t="str">
        <f>IF(AJ109="","",VLOOKUP(AJ109,シフト記号表!$C$5:$W$46,21,FALSE))</f>
        <v/>
      </c>
      <c r="AK110" s="181" t="str">
        <f>IF(AK109="","",VLOOKUP(AK109,シフト記号表!$C$5:$W$46,21,FALSE))</f>
        <v/>
      </c>
      <c r="AL110" s="181" t="str">
        <f>IF(AL109="","",VLOOKUP(AL109,シフト記号表!$C$5:$W$46,21,FALSE))</f>
        <v/>
      </c>
      <c r="AM110" s="181" t="str">
        <f>IF(AM109="","",VLOOKUP(AM109,シフト記号表!$C$5:$W$46,21,FALSE))</f>
        <v/>
      </c>
      <c r="AN110" s="182" t="str">
        <f>IF(AN109="","",VLOOKUP(AN109,シフト記号表!$C$5:$W$46,21,FALSE))</f>
        <v/>
      </c>
      <c r="AO110" s="180" t="str">
        <f>IF(AO109="","",VLOOKUP(AO109,シフト記号表!$C$5:$W$46,21,FALSE))</f>
        <v/>
      </c>
      <c r="AP110" s="181" t="str">
        <f>IF(AP109="","",VLOOKUP(AP109,シフト記号表!$C$5:$W$46,21,FALSE))</f>
        <v/>
      </c>
      <c r="AQ110" s="181" t="str">
        <f>IF(AQ109="","",VLOOKUP(AQ109,シフト記号表!$C$5:$W$46,21,FALSE))</f>
        <v/>
      </c>
      <c r="AR110" s="181" t="str">
        <f>IF(AR109="","",VLOOKUP(AR109,シフト記号表!$C$5:$W$46,21,FALSE))</f>
        <v/>
      </c>
      <c r="AS110" s="181" t="str">
        <f>IF(AS109="","",VLOOKUP(AS109,シフト記号表!$C$5:$W$46,21,FALSE))</f>
        <v/>
      </c>
      <c r="AT110" s="181" t="str">
        <f>IF(AT109="","",VLOOKUP(AT109,シフト記号表!$C$5:$W$46,21,FALSE))</f>
        <v/>
      </c>
      <c r="AU110" s="182" t="str">
        <f>IF(AU109="","",VLOOKUP(AU109,シフト記号表!$C$5:$W$46,21,FALSE))</f>
        <v/>
      </c>
      <c r="AV110" s="180" t="str">
        <f>IF(AV109="","",VLOOKUP(AV109,シフト記号表!$C$5:$W$46,21,FALSE))</f>
        <v/>
      </c>
      <c r="AW110" s="181" t="str">
        <f>IF(AW109="","",VLOOKUP(AW109,シフト記号表!$C$5:$W$46,21,FALSE))</f>
        <v/>
      </c>
      <c r="AX110" s="181" t="str">
        <f>IF(AX109="","",VLOOKUP(AX109,シフト記号表!$C$5:$W$46,21,FALSE))</f>
        <v/>
      </c>
      <c r="AY110" s="181" t="str">
        <f>IF(AY109="","",VLOOKUP(AY109,シフト記号表!$C$5:$W$46,21,FALSE))</f>
        <v/>
      </c>
      <c r="AZ110" s="181" t="str">
        <f>IF(AZ109="","",VLOOKUP(AZ109,シフト記号表!$C$5:$W$46,21,FALSE))</f>
        <v/>
      </c>
      <c r="BA110" s="181" t="str">
        <f>IF(BA109="","",VLOOKUP(BA109,シフト記号表!$C$5:$W$46,21,FALSE))</f>
        <v/>
      </c>
      <c r="BB110" s="182" t="str">
        <f>IF(BB109="","",VLOOKUP(BB109,シフト記号表!$C$5:$W$46,21,FALSE))</f>
        <v/>
      </c>
      <c r="BC110" s="180" t="str">
        <f>IF(BC109="","",VLOOKUP(BC109,シフト記号表!$C$5:$W$46,21,FALSE))</f>
        <v/>
      </c>
      <c r="BD110" s="181" t="str">
        <f>IF(BD109="","",VLOOKUP(BD109,シフト記号表!$C$5:$W$46,21,FALSE))</f>
        <v/>
      </c>
      <c r="BE110" s="181" t="str">
        <f>IF(BE109="","",VLOOKUP(BE109,シフト記号表!$C$5:$W$46,21,FALSE))</f>
        <v/>
      </c>
      <c r="BF110" s="279">
        <f>IF($BI$3="計画",SUM(AA110:BB110),IF($BI$3="実績",SUM(AA110:BE110),""))</f>
        <v>0</v>
      </c>
      <c r="BG110" s="280"/>
      <c r="BH110" s="253">
        <f t="shared" ref="BH110:BH111" si="20">IF($BI$3="計画",BF110/4,IF($BI$3="実績",(BF110/($BI$7/7)),""))</f>
        <v>0</v>
      </c>
      <c r="BI110" s="254"/>
      <c r="BJ110" s="245"/>
      <c r="BK110" s="246"/>
      <c r="BL110" s="246"/>
      <c r="BM110" s="246"/>
      <c r="BN110" s="247"/>
    </row>
    <row r="111" spans="2:66" ht="20.25" customHeight="1" x14ac:dyDescent="0.4">
      <c r="B111" s="59"/>
      <c r="C111" s="258"/>
      <c r="D111" s="262"/>
      <c r="E111" s="260"/>
      <c r="F111" s="261"/>
      <c r="G111" s="281"/>
      <c r="H111" s="282"/>
      <c r="I111" s="283">
        <f>G110</f>
        <v>0</v>
      </c>
      <c r="J111" s="282"/>
      <c r="K111" s="283">
        <f>M110</f>
        <v>0</v>
      </c>
      <c r="L111" s="282"/>
      <c r="M111" s="284"/>
      <c r="N111" s="285"/>
      <c r="O111" s="286"/>
      <c r="P111" s="287"/>
      <c r="Q111" s="287"/>
      <c r="R111" s="288"/>
      <c r="S111" s="273"/>
      <c r="T111" s="249"/>
      <c r="U111" s="274"/>
      <c r="V111" s="29" t="s">
        <v>126</v>
      </c>
      <c r="W111" s="52"/>
      <c r="X111" s="52"/>
      <c r="Y111" s="53"/>
      <c r="Z111" s="69"/>
      <c r="AA111" s="184" t="str">
        <f>IF(AA109="","",VLOOKUP(AA109,シフト記号表!$C$5:$Y$46,23,FALSE))</f>
        <v/>
      </c>
      <c r="AB111" s="185" t="str">
        <f>IF(AB109="","",VLOOKUP(AB109,シフト記号表!$C$5:$Y$46,23,FALSE))</f>
        <v/>
      </c>
      <c r="AC111" s="185" t="str">
        <f>IF(AC109="","",VLOOKUP(AC109,シフト記号表!$C$5:$Y$46,23,FALSE))</f>
        <v/>
      </c>
      <c r="AD111" s="185" t="str">
        <f>IF(AD109="","",VLOOKUP(AD109,シフト記号表!$C$5:$Y$46,23,FALSE))</f>
        <v/>
      </c>
      <c r="AE111" s="185" t="str">
        <f>IF(AE109="","",VLOOKUP(AE109,シフト記号表!$C$5:$Y$46,23,FALSE))</f>
        <v/>
      </c>
      <c r="AF111" s="185" t="str">
        <f>IF(AF109="","",VLOOKUP(AF109,シフト記号表!$C$5:$Y$46,23,FALSE))</f>
        <v/>
      </c>
      <c r="AG111" s="186" t="str">
        <f>IF(AG109="","",VLOOKUP(AG109,シフト記号表!$C$5:$Y$46,23,FALSE))</f>
        <v/>
      </c>
      <c r="AH111" s="184" t="str">
        <f>IF(AH109="","",VLOOKUP(AH109,シフト記号表!$C$5:$Y$46,23,FALSE))</f>
        <v/>
      </c>
      <c r="AI111" s="185" t="str">
        <f>IF(AI109="","",VLOOKUP(AI109,シフト記号表!$C$5:$Y$46,23,FALSE))</f>
        <v/>
      </c>
      <c r="AJ111" s="185" t="str">
        <f>IF(AJ109="","",VLOOKUP(AJ109,シフト記号表!$C$5:$Y$46,23,FALSE))</f>
        <v/>
      </c>
      <c r="AK111" s="185" t="str">
        <f>IF(AK109="","",VLOOKUP(AK109,シフト記号表!$C$5:$Y$46,23,FALSE))</f>
        <v/>
      </c>
      <c r="AL111" s="185" t="str">
        <f>IF(AL109="","",VLOOKUP(AL109,シフト記号表!$C$5:$Y$46,23,FALSE))</f>
        <v/>
      </c>
      <c r="AM111" s="185" t="str">
        <f>IF(AM109="","",VLOOKUP(AM109,シフト記号表!$C$5:$Y$46,23,FALSE))</f>
        <v/>
      </c>
      <c r="AN111" s="186" t="str">
        <f>IF(AN109="","",VLOOKUP(AN109,シフト記号表!$C$5:$Y$46,23,FALSE))</f>
        <v/>
      </c>
      <c r="AO111" s="184" t="str">
        <f>IF(AO109="","",VLOOKUP(AO109,シフト記号表!$C$5:$Y$46,23,FALSE))</f>
        <v/>
      </c>
      <c r="AP111" s="185" t="str">
        <f>IF(AP109="","",VLOOKUP(AP109,シフト記号表!$C$5:$Y$46,23,FALSE))</f>
        <v/>
      </c>
      <c r="AQ111" s="185" t="str">
        <f>IF(AQ109="","",VLOOKUP(AQ109,シフト記号表!$C$5:$Y$46,23,FALSE))</f>
        <v/>
      </c>
      <c r="AR111" s="185" t="str">
        <f>IF(AR109="","",VLOOKUP(AR109,シフト記号表!$C$5:$Y$46,23,FALSE))</f>
        <v/>
      </c>
      <c r="AS111" s="185" t="str">
        <f>IF(AS109="","",VLOOKUP(AS109,シフト記号表!$C$5:$Y$46,23,FALSE))</f>
        <v/>
      </c>
      <c r="AT111" s="185" t="str">
        <f>IF(AT109="","",VLOOKUP(AT109,シフト記号表!$C$5:$Y$46,23,FALSE))</f>
        <v/>
      </c>
      <c r="AU111" s="186" t="str">
        <f>IF(AU109="","",VLOOKUP(AU109,シフト記号表!$C$5:$Y$46,23,FALSE))</f>
        <v/>
      </c>
      <c r="AV111" s="184" t="str">
        <f>IF(AV109="","",VLOOKUP(AV109,シフト記号表!$C$5:$Y$46,23,FALSE))</f>
        <v/>
      </c>
      <c r="AW111" s="185" t="str">
        <f>IF(AW109="","",VLOOKUP(AW109,シフト記号表!$C$5:$Y$46,23,FALSE))</f>
        <v/>
      </c>
      <c r="AX111" s="185" t="str">
        <f>IF(AX109="","",VLOOKUP(AX109,シフト記号表!$C$5:$Y$46,23,FALSE))</f>
        <v/>
      </c>
      <c r="AY111" s="185" t="str">
        <f>IF(AY109="","",VLOOKUP(AY109,シフト記号表!$C$5:$Y$46,23,FALSE))</f>
        <v/>
      </c>
      <c r="AZ111" s="185" t="str">
        <f>IF(AZ109="","",VLOOKUP(AZ109,シフト記号表!$C$5:$Y$46,23,FALSE))</f>
        <v/>
      </c>
      <c r="BA111" s="185" t="str">
        <f>IF(BA109="","",VLOOKUP(BA109,シフト記号表!$C$5:$Y$46,23,FALSE))</f>
        <v/>
      </c>
      <c r="BB111" s="186" t="str">
        <f>IF(BB109="","",VLOOKUP(BB109,シフト記号表!$C$5:$Y$46,23,FALSE))</f>
        <v/>
      </c>
      <c r="BC111" s="184" t="str">
        <f>IF(BC109="","",VLOOKUP(BC109,シフト記号表!$C$5:$Y$46,23,FALSE))</f>
        <v/>
      </c>
      <c r="BD111" s="185" t="str">
        <f>IF(BD109="","",VLOOKUP(BD109,シフト記号表!$C$5:$Y$46,23,FALSE))</f>
        <v/>
      </c>
      <c r="BE111" s="185" t="str">
        <f>IF(BE109="","",VLOOKUP(BE109,シフト記号表!$C$5:$Y$46,23,FALSE))</f>
        <v/>
      </c>
      <c r="BF111" s="289">
        <f>IF($BI$3="計画",SUM(AA111:BB111),IF($BI$3="実績",SUM(AA111:BE111),""))</f>
        <v>0</v>
      </c>
      <c r="BG111" s="290"/>
      <c r="BH111" s="255">
        <f t="shared" si="20"/>
        <v>0</v>
      </c>
      <c r="BI111" s="256"/>
      <c r="BJ111" s="248"/>
      <c r="BK111" s="249"/>
      <c r="BL111" s="249"/>
      <c r="BM111" s="249"/>
      <c r="BN111" s="250"/>
    </row>
    <row r="112" spans="2:66" ht="20.25" customHeight="1" x14ac:dyDescent="0.4">
      <c r="B112" s="60"/>
      <c r="C112" s="257"/>
      <c r="D112" s="259"/>
      <c r="E112" s="260"/>
      <c r="F112" s="261"/>
      <c r="G112" s="263"/>
      <c r="H112" s="264"/>
      <c r="I112" s="240"/>
      <c r="J112" s="208"/>
      <c r="K112" s="240"/>
      <c r="L112" s="208"/>
      <c r="M112" s="265"/>
      <c r="N112" s="266"/>
      <c r="O112" s="267"/>
      <c r="P112" s="268"/>
      <c r="Q112" s="268"/>
      <c r="R112" s="264"/>
      <c r="S112" s="269"/>
      <c r="T112" s="243"/>
      <c r="U112" s="270"/>
      <c r="V112" s="25" t="s">
        <v>18</v>
      </c>
      <c r="W112" s="32"/>
      <c r="X112" s="32"/>
      <c r="Y112" s="20"/>
      <c r="Z112" s="68"/>
      <c r="AA112" s="211"/>
      <c r="AB112" s="217"/>
      <c r="AC112" s="217"/>
      <c r="AD112" s="217"/>
      <c r="AE112" s="217"/>
      <c r="AF112" s="217"/>
      <c r="AG112" s="213"/>
      <c r="AH112" s="211"/>
      <c r="AI112" s="217"/>
      <c r="AJ112" s="217"/>
      <c r="AK112" s="217"/>
      <c r="AL112" s="217"/>
      <c r="AM112" s="217"/>
      <c r="AN112" s="213"/>
      <c r="AO112" s="211"/>
      <c r="AP112" s="217"/>
      <c r="AQ112" s="217"/>
      <c r="AR112" s="217"/>
      <c r="AS112" s="217"/>
      <c r="AT112" s="217"/>
      <c r="AU112" s="213"/>
      <c r="AV112" s="211"/>
      <c r="AW112" s="217"/>
      <c r="AX112" s="217"/>
      <c r="AY112" s="217"/>
      <c r="AZ112" s="217"/>
      <c r="BA112" s="217"/>
      <c r="BB112" s="213"/>
      <c r="BC112" s="211"/>
      <c r="BD112" s="217"/>
      <c r="BE112" s="218"/>
      <c r="BF112" s="275"/>
      <c r="BG112" s="276"/>
      <c r="BH112" s="251"/>
      <c r="BI112" s="252"/>
      <c r="BJ112" s="242"/>
      <c r="BK112" s="243"/>
      <c r="BL112" s="243"/>
      <c r="BM112" s="243"/>
      <c r="BN112" s="244"/>
    </row>
    <row r="113" spans="2:66" ht="20.25" customHeight="1" x14ac:dyDescent="0.4">
      <c r="B113" s="58">
        <f>B110+1</f>
        <v>32</v>
      </c>
      <c r="C113" s="258"/>
      <c r="D113" s="262"/>
      <c r="E113" s="260"/>
      <c r="F113" s="261"/>
      <c r="G113" s="263"/>
      <c r="H113" s="264"/>
      <c r="I113" s="240"/>
      <c r="J113" s="208"/>
      <c r="K113" s="240"/>
      <c r="L113" s="208"/>
      <c r="M113" s="277"/>
      <c r="N113" s="278"/>
      <c r="O113" s="267"/>
      <c r="P113" s="268"/>
      <c r="Q113" s="268"/>
      <c r="R113" s="264"/>
      <c r="S113" s="271"/>
      <c r="T113" s="246"/>
      <c r="U113" s="272"/>
      <c r="V113" s="27" t="s">
        <v>84</v>
      </c>
      <c r="W113" s="28"/>
      <c r="X113" s="28"/>
      <c r="Y113" s="23"/>
      <c r="Z113" s="63"/>
      <c r="AA113" s="180" t="str">
        <f>IF(AA112="","",VLOOKUP(AA112,シフト記号表!$C$5:$W$46,21,FALSE))</f>
        <v/>
      </c>
      <c r="AB113" s="181" t="str">
        <f>IF(AB112="","",VLOOKUP(AB112,シフト記号表!$C$5:$W$46,21,FALSE))</f>
        <v/>
      </c>
      <c r="AC113" s="181" t="str">
        <f>IF(AC112="","",VLOOKUP(AC112,シフト記号表!$C$5:$W$46,21,FALSE))</f>
        <v/>
      </c>
      <c r="AD113" s="181" t="str">
        <f>IF(AD112="","",VLOOKUP(AD112,シフト記号表!$C$5:$W$46,21,FALSE))</f>
        <v/>
      </c>
      <c r="AE113" s="181" t="str">
        <f>IF(AE112="","",VLOOKUP(AE112,シフト記号表!$C$5:$W$46,21,FALSE))</f>
        <v/>
      </c>
      <c r="AF113" s="181" t="str">
        <f>IF(AF112="","",VLOOKUP(AF112,シフト記号表!$C$5:$W$46,21,FALSE))</f>
        <v/>
      </c>
      <c r="AG113" s="182" t="str">
        <f>IF(AG112="","",VLOOKUP(AG112,シフト記号表!$C$5:$W$46,21,FALSE))</f>
        <v/>
      </c>
      <c r="AH113" s="180" t="str">
        <f>IF(AH112="","",VLOOKUP(AH112,シフト記号表!$C$5:$W$46,21,FALSE))</f>
        <v/>
      </c>
      <c r="AI113" s="181" t="str">
        <f>IF(AI112="","",VLOOKUP(AI112,シフト記号表!$C$5:$W$46,21,FALSE))</f>
        <v/>
      </c>
      <c r="AJ113" s="181" t="str">
        <f>IF(AJ112="","",VLOOKUP(AJ112,シフト記号表!$C$5:$W$46,21,FALSE))</f>
        <v/>
      </c>
      <c r="AK113" s="181" t="str">
        <f>IF(AK112="","",VLOOKUP(AK112,シフト記号表!$C$5:$W$46,21,FALSE))</f>
        <v/>
      </c>
      <c r="AL113" s="181" t="str">
        <f>IF(AL112="","",VLOOKUP(AL112,シフト記号表!$C$5:$W$46,21,FALSE))</f>
        <v/>
      </c>
      <c r="AM113" s="181" t="str">
        <f>IF(AM112="","",VLOOKUP(AM112,シフト記号表!$C$5:$W$46,21,FALSE))</f>
        <v/>
      </c>
      <c r="AN113" s="182" t="str">
        <f>IF(AN112="","",VLOOKUP(AN112,シフト記号表!$C$5:$W$46,21,FALSE))</f>
        <v/>
      </c>
      <c r="AO113" s="180" t="str">
        <f>IF(AO112="","",VLOOKUP(AO112,シフト記号表!$C$5:$W$46,21,FALSE))</f>
        <v/>
      </c>
      <c r="AP113" s="181" t="str">
        <f>IF(AP112="","",VLOOKUP(AP112,シフト記号表!$C$5:$W$46,21,FALSE))</f>
        <v/>
      </c>
      <c r="AQ113" s="181" t="str">
        <f>IF(AQ112="","",VLOOKUP(AQ112,シフト記号表!$C$5:$W$46,21,FALSE))</f>
        <v/>
      </c>
      <c r="AR113" s="181" t="str">
        <f>IF(AR112="","",VLOOKUP(AR112,シフト記号表!$C$5:$W$46,21,FALSE))</f>
        <v/>
      </c>
      <c r="AS113" s="181" t="str">
        <f>IF(AS112="","",VLOOKUP(AS112,シフト記号表!$C$5:$W$46,21,FALSE))</f>
        <v/>
      </c>
      <c r="AT113" s="181" t="str">
        <f>IF(AT112="","",VLOOKUP(AT112,シフト記号表!$C$5:$W$46,21,FALSE))</f>
        <v/>
      </c>
      <c r="AU113" s="182" t="str">
        <f>IF(AU112="","",VLOOKUP(AU112,シフト記号表!$C$5:$W$46,21,FALSE))</f>
        <v/>
      </c>
      <c r="AV113" s="180" t="str">
        <f>IF(AV112="","",VLOOKUP(AV112,シフト記号表!$C$5:$W$46,21,FALSE))</f>
        <v/>
      </c>
      <c r="AW113" s="181" t="str">
        <f>IF(AW112="","",VLOOKUP(AW112,シフト記号表!$C$5:$W$46,21,FALSE))</f>
        <v/>
      </c>
      <c r="AX113" s="181" t="str">
        <f>IF(AX112="","",VLOOKUP(AX112,シフト記号表!$C$5:$W$46,21,FALSE))</f>
        <v/>
      </c>
      <c r="AY113" s="181" t="str">
        <f>IF(AY112="","",VLOOKUP(AY112,シフト記号表!$C$5:$W$46,21,FALSE))</f>
        <v/>
      </c>
      <c r="AZ113" s="181" t="str">
        <f>IF(AZ112="","",VLOOKUP(AZ112,シフト記号表!$C$5:$W$46,21,FALSE))</f>
        <v/>
      </c>
      <c r="BA113" s="181" t="str">
        <f>IF(BA112="","",VLOOKUP(BA112,シフト記号表!$C$5:$W$46,21,FALSE))</f>
        <v/>
      </c>
      <c r="BB113" s="182" t="str">
        <f>IF(BB112="","",VLOOKUP(BB112,シフト記号表!$C$5:$W$46,21,FALSE))</f>
        <v/>
      </c>
      <c r="BC113" s="180" t="str">
        <f>IF(BC112="","",VLOOKUP(BC112,シフト記号表!$C$5:$W$46,21,FALSE))</f>
        <v/>
      </c>
      <c r="BD113" s="181" t="str">
        <f>IF(BD112="","",VLOOKUP(BD112,シフト記号表!$C$5:$W$46,21,FALSE))</f>
        <v/>
      </c>
      <c r="BE113" s="181" t="str">
        <f>IF(BE112="","",VLOOKUP(BE112,シフト記号表!$C$5:$W$46,21,FALSE))</f>
        <v/>
      </c>
      <c r="BF113" s="279">
        <f>IF($BI$3="計画",SUM(AA113:BB113),IF($BI$3="実績",SUM(AA113:BE113),""))</f>
        <v>0</v>
      </c>
      <c r="BG113" s="280"/>
      <c r="BH113" s="253">
        <f t="shared" ref="BH113:BH114" si="21">IF($BI$3="計画",BF113/4,IF($BI$3="実績",(BF113/($BI$7/7)),""))</f>
        <v>0</v>
      </c>
      <c r="BI113" s="254"/>
      <c r="BJ113" s="245"/>
      <c r="BK113" s="246"/>
      <c r="BL113" s="246"/>
      <c r="BM113" s="246"/>
      <c r="BN113" s="247"/>
    </row>
    <row r="114" spans="2:66" ht="20.25" customHeight="1" x14ac:dyDescent="0.4">
      <c r="B114" s="59"/>
      <c r="C114" s="258"/>
      <c r="D114" s="262"/>
      <c r="E114" s="260"/>
      <c r="F114" s="261"/>
      <c r="G114" s="281"/>
      <c r="H114" s="282"/>
      <c r="I114" s="283">
        <f>G113</f>
        <v>0</v>
      </c>
      <c r="J114" s="282"/>
      <c r="K114" s="283">
        <f>M113</f>
        <v>0</v>
      </c>
      <c r="L114" s="282"/>
      <c r="M114" s="284"/>
      <c r="N114" s="285"/>
      <c r="O114" s="286"/>
      <c r="P114" s="287"/>
      <c r="Q114" s="287"/>
      <c r="R114" s="288"/>
      <c r="S114" s="273"/>
      <c r="T114" s="249"/>
      <c r="U114" s="274"/>
      <c r="V114" s="29" t="s">
        <v>126</v>
      </c>
      <c r="W114" s="52"/>
      <c r="X114" s="52"/>
      <c r="Y114" s="53"/>
      <c r="Z114" s="69"/>
      <c r="AA114" s="184" t="str">
        <f>IF(AA112="","",VLOOKUP(AA112,シフト記号表!$C$5:$Y$46,23,FALSE))</f>
        <v/>
      </c>
      <c r="AB114" s="185" t="str">
        <f>IF(AB112="","",VLOOKUP(AB112,シフト記号表!$C$5:$Y$46,23,FALSE))</f>
        <v/>
      </c>
      <c r="AC114" s="185" t="str">
        <f>IF(AC112="","",VLOOKUP(AC112,シフト記号表!$C$5:$Y$46,23,FALSE))</f>
        <v/>
      </c>
      <c r="AD114" s="185" t="str">
        <f>IF(AD112="","",VLOOKUP(AD112,シフト記号表!$C$5:$Y$46,23,FALSE))</f>
        <v/>
      </c>
      <c r="AE114" s="185" t="str">
        <f>IF(AE112="","",VLOOKUP(AE112,シフト記号表!$C$5:$Y$46,23,FALSE))</f>
        <v/>
      </c>
      <c r="AF114" s="185" t="str">
        <f>IF(AF112="","",VLOOKUP(AF112,シフト記号表!$C$5:$Y$46,23,FALSE))</f>
        <v/>
      </c>
      <c r="AG114" s="186" t="str">
        <f>IF(AG112="","",VLOOKUP(AG112,シフト記号表!$C$5:$Y$46,23,FALSE))</f>
        <v/>
      </c>
      <c r="AH114" s="184" t="str">
        <f>IF(AH112="","",VLOOKUP(AH112,シフト記号表!$C$5:$Y$46,23,FALSE))</f>
        <v/>
      </c>
      <c r="AI114" s="185" t="str">
        <f>IF(AI112="","",VLOOKUP(AI112,シフト記号表!$C$5:$Y$46,23,FALSE))</f>
        <v/>
      </c>
      <c r="AJ114" s="185" t="str">
        <f>IF(AJ112="","",VLOOKUP(AJ112,シフト記号表!$C$5:$Y$46,23,FALSE))</f>
        <v/>
      </c>
      <c r="AK114" s="185" t="str">
        <f>IF(AK112="","",VLOOKUP(AK112,シフト記号表!$C$5:$Y$46,23,FALSE))</f>
        <v/>
      </c>
      <c r="AL114" s="185" t="str">
        <f>IF(AL112="","",VLOOKUP(AL112,シフト記号表!$C$5:$Y$46,23,FALSE))</f>
        <v/>
      </c>
      <c r="AM114" s="185" t="str">
        <f>IF(AM112="","",VLOOKUP(AM112,シフト記号表!$C$5:$Y$46,23,FALSE))</f>
        <v/>
      </c>
      <c r="AN114" s="186" t="str">
        <f>IF(AN112="","",VLOOKUP(AN112,シフト記号表!$C$5:$Y$46,23,FALSE))</f>
        <v/>
      </c>
      <c r="AO114" s="184" t="str">
        <f>IF(AO112="","",VLOOKUP(AO112,シフト記号表!$C$5:$Y$46,23,FALSE))</f>
        <v/>
      </c>
      <c r="AP114" s="185" t="str">
        <f>IF(AP112="","",VLOOKUP(AP112,シフト記号表!$C$5:$Y$46,23,FALSE))</f>
        <v/>
      </c>
      <c r="AQ114" s="185" t="str">
        <f>IF(AQ112="","",VLOOKUP(AQ112,シフト記号表!$C$5:$Y$46,23,FALSE))</f>
        <v/>
      </c>
      <c r="AR114" s="185" t="str">
        <f>IF(AR112="","",VLOOKUP(AR112,シフト記号表!$C$5:$Y$46,23,FALSE))</f>
        <v/>
      </c>
      <c r="AS114" s="185" t="str">
        <f>IF(AS112="","",VLOOKUP(AS112,シフト記号表!$C$5:$Y$46,23,FALSE))</f>
        <v/>
      </c>
      <c r="AT114" s="185" t="str">
        <f>IF(AT112="","",VLOOKUP(AT112,シフト記号表!$C$5:$Y$46,23,FALSE))</f>
        <v/>
      </c>
      <c r="AU114" s="186" t="str">
        <f>IF(AU112="","",VLOOKUP(AU112,シフト記号表!$C$5:$Y$46,23,FALSE))</f>
        <v/>
      </c>
      <c r="AV114" s="184" t="str">
        <f>IF(AV112="","",VLOOKUP(AV112,シフト記号表!$C$5:$Y$46,23,FALSE))</f>
        <v/>
      </c>
      <c r="AW114" s="185" t="str">
        <f>IF(AW112="","",VLOOKUP(AW112,シフト記号表!$C$5:$Y$46,23,FALSE))</f>
        <v/>
      </c>
      <c r="AX114" s="185" t="str">
        <f>IF(AX112="","",VLOOKUP(AX112,シフト記号表!$C$5:$Y$46,23,FALSE))</f>
        <v/>
      </c>
      <c r="AY114" s="185" t="str">
        <f>IF(AY112="","",VLOOKUP(AY112,シフト記号表!$C$5:$Y$46,23,FALSE))</f>
        <v/>
      </c>
      <c r="AZ114" s="185" t="str">
        <f>IF(AZ112="","",VLOOKUP(AZ112,シフト記号表!$C$5:$Y$46,23,FALSE))</f>
        <v/>
      </c>
      <c r="BA114" s="185" t="str">
        <f>IF(BA112="","",VLOOKUP(BA112,シフト記号表!$C$5:$Y$46,23,FALSE))</f>
        <v/>
      </c>
      <c r="BB114" s="186" t="str">
        <f>IF(BB112="","",VLOOKUP(BB112,シフト記号表!$C$5:$Y$46,23,FALSE))</f>
        <v/>
      </c>
      <c r="BC114" s="184" t="str">
        <f>IF(BC112="","",VLOOKUP(BC112,シフト記号表!$C$5:$Y$46,23,FALSE))</f>
        <v/>
      </c>
      <c r="BD114" s="185" t="str">
        <f>IF(BD112="","",VLOOKUP(BD112,シフト記号表!$C$5:$Y$46,23,FALSE))</f>
        <v/>
      </c>
      <c r="BE114" s="185" t="str">
        <f>IF(BE112="","",VLOOKUP(BE112,シフト記号表!$C$5:$Y$46,23,FALSE))</f>
        <v/>
      </c>
      <c r="BF114" s="289">
        <f>IF($BI$3="計画",SUM(AA114:BB114),IF($BI$3="実績",SUM(AA114:BE114),""))</f>
        <v>0</v>
      </c>
      <c r="BG114" s="290"/>
      <c r="BH114" s="255">
        <f t="shared" si="21"/>
        <v>0</v>
      </c>
      <c r="BI114" s="256"/>
      <c r="BJ114" s="248"/>
      <c r="BK114" s="249"/>
      <c r="BL114" s="249"/>
      <c r="BM114" s="249"/>
      <c r="BN114" s="250"/>
    </row>
    <row r="115" spans="2:66" ht="20.25" customHeight="1" x14ac:dyDescent="0.4">
      <c r="B115" s="60"/>
      <c r="C115" s="257"/>
      <c r="D115" s="259"/>
      <c r="E115" s="260"/>
      <c r="F115" s="261"/>
      <c r="G115" s="263"/>
      <c r="H115" s="264"/>
      <c r="I115" s="240"/>
      <c r="J115" s="208"/>
      <c r="K115" s="240"/>
      <c r="L115" s="208"/>
      <c r="M115" s="265"/>
      <c r="N115" s="266"/>
      <c r="O115" s="267"/>
      <c r="P115" s="268"/>
      <c r="Q115" s="268"/>
      <c r="R115" s="264"/>
      <c r="S115" s="269"/>
      <c r="T115" s="243"/>
      <c r="U115" s="270"/>
      <c r="V115" s="25" t="s">
        <v>18</v>
      </c>
      <c r="W115" s="32"/>
      <c r="X115" s="32"/>
      <c r="Y115" s="20"/>
      <c r="Z115" s="68"/>
      <c r="AA115" s="211"/>
      <c r="AB115" s="217"/>
      <c r="AC115" s="217"/>
      <c r="AD115" s="217"/>
      <c r="AE115" s="217"/>
      <c r="AF115" s="217"/>
      <c r="AG115" s="213"/>
      <c r="AH115" s="211"/>
      <c r="AI115" s="217"/>
      <c r="AJ115" s="217"/>
      <c r="AK115" s="217"/>
      <c r="AL115" s="217"/>
      <c r="AM115" s="217"/>
      <c r="AN115" s="213"/>
      <c r="AO115" s="211"/>
      <c r="AP115" s="217"/>
      <c r="AQ115" s="217"/>
      <c r="AR115" s="217"/>
      <c r="AS115" s="217"/>
      <c r="AT115" s="217"/>
      <c r="AU115" s="213"/>
      <c r="AV115" s="211"/>
      <c r="AW115" s="217"/>
      <c r="AX115" s="217"/>
      <c r="AY115" s="217"/>
      <c r="AZ115" s="217"/>
      <c r="BA115" s="217"/>
      <c r="BB115" s="213"/>
      <c r="BC115" s="211"/>
      <c r="BD115" s="217"/>
      <c r="BE115" s="218"/>
      <c r="BF115" s="275"/>
      <c r="BG115" s="276"/>
      <c r="BH115" s="251"/>
      <c r="BI115" s="252"/>
      <c r="BJ115" s="242"/>
      <c r="BK115" s="243"/>
      <c r="BL115" s="243"/>
      <c r="BM115" s="243"/>
      <c r="BN115" s="244"/>
    </row>
    <row r="116" spans="2:66" ht="20.25" customHeight="1" x14ac:dyDescent="0.4">
      <c r="B116" s="58">
        <f>B113+1</f>
        <v>33</v>
      </c>
      <c r="C116" s="258"/>
      <c r="D116" s="262"/>
      <c r="E116" s="260"/>
      <c r="F116" s="261"/>
      <c r="G116" s="263"/>
      <c r="H116" s="264"/>
      <c r="I116" s="240"/>
      <c r="J116" s="208"/>
      <c r="K116" s="240"/>
      <c r="L116" s="208"/>
      <c r="M116" s="277"/>
      <c r="N116" s="278"/>
      <c r="O116" s="267"/>
      <c r="P116" s="268"/>
      <c r="Q116" s="268"/>
      <c r="R116" s="264"/>
      <c r="S116" s="271"/>
      <c r="T116" s="246"/>
      <c r="U116" s="272"/>
      <c r="V116" s="27" t="s">
        <v>84</v>
      </c>
      <c r="W116" s="28"/>
      <c r="X116" s="28"/>
      <c r="Y116" s="23"/>
      <c r="Z116" s="63"/>
      <c r="AA116" s="180" t="str">
        <f>IF(AA115="","",VLOOKUP(AA115,シフト記号表!$C$5:$W$46,21,FALSE))</f>
        <v/>
      </c>
      <c r="AB116" s="181" t="str">
        <f>IF(AB115="","",VLOOKUP(AB115,シフト記号表!$C$5:$W$46,21,FALSE))</f>
        <v/>
      </c>
      <c r="AC116" s="181" t="str">
        <f>IF(AC115="","",VLOOKUP(AC115,シフト記号表!$C$5:$W$46,21,FALSE))</f>
        <v/>
      </c>
      <c r="AD116" s="181" t="str">
        <f>IF(AD115="","",VLOOKUP(AD115,シフト記号表!$C$5:$W$46,21,FALSE))</f>
        <v/>
      </c>
      <c r="AE116" s="181" t="str">
        <f>IF(AE115="","",VLOOKUP(AE115,シフト記号表!$C$5:$W$46,21,FALSE))</f>
        <v/>
      </c>
      <c r="AF116" s="181" t="str">
        <f>IF(AF115="","",VLOOKUP(AF115,シフト記号表!$C$5:$W$46,21,FALSE))</f>
        <v/>
      </c>
      <c r="AG116" s="182" t="str">
        <f>IF(AG115="","",VLOOKUP(AG115,シフト記号表!$C$5:$W$46,21,FALSE))</f>
        <v/>
      </c>
      <c r="AH116" s="180" t="str">
        <f>IF(AH115="","",VLOOKUP(AH115,シフト記号表!$C$5:$W$46,21,FALSE))</f>
        <v/>
      </c>
      <c r="AI116" s="181" t="str">
        <f>IF(AI115="","",VLOOKUP(AI115,シフト記号表!$C$5:$W$46,21,FALSE))</f>
        <v/>
      </c>
      <c r="AJ116" s="181" t="str">
        <f>IF(AJ115="","",VLOOKUP(AJ115,シフト記号表!$C$5:$W$46,21,FALSE))</f>
        <v/>
      </c>
      <c r="AK116" s="181" t="str">
        <f>IF(AK115="","",VLOOKUP(AK115,シフト記号表!$C$5:$W$46,21,FALSE))</f>
        <v/>
      </c>
      <c r="AL116" s="181" t="str">
        <f>IF(AL115="","",VLOOKUP(AL115,シフト記号表!$C$5:$W$46,21,FALSE))</f>
        <v/>
      </c>
      <c r="AM116" s="181" t="str">
        <f>IF(AM115="","",VLOOKUP(AM115,シフト記号表!$C$5:$W$46,21,FALSE))</f>
        <v/>
      </c>
      <c r="AN116" s="182" t="str">
        <f>IF(AN115="","",VLOOKUP(AN115,シフト記号表!$C$5:$W$46,21,FALSE))</f>
        <v/>
      </c>
      <c r="AO116" s="180" t="str">
        <f>IF(AO115="","",VLOOKUP(AO115,シフト記号表!$C$5:$W$46,21,FALSE))</f>
        <v/>
      </c>
      <c r="AP116" s="181" t="str">
        <f>IF(AP115="","",VLOOKUP(AP115,シフト記号表!$C$5:$W$46,21,FALSE))</f>
        <v/>
      </c>
      <c r="AQ116" s="181" t="str">
        <f>IF(AQ115="","",VLOOKUP(AQ115,シフト記号表!$C$5:$W$46,21,FALSE))</f>
        <v/>
      </c>
      <c r="AR116" s="181" t="str">
        <f>IF(AR115="","",VLOOKUP(AR115,シフト記号表!$C$5:$W$46,21,FALSE))</f>
        <v/>
      </c>
      <c r="AS116" s="181" t="str">
        <f>IF(AS115="","",VLOOKUP(AS115,シフト記号表!$C$5:$W$46,21,FALSE))</f>
        <v/>
      </c>
      <c r="AT116" s="181" t="str">
        <f>IF(AT115="","",VLOOKUP(AT115,シフト記号表!$C$5:$W$46,21,FALSE))</f>
        <v/>
      </c>
      <c r="AU116" s="182" t="str">
        <f>IF(AU115="","",VLOOKUP(AU115,シフト記号表!$C$5:$W$46,21,FALSE))</f>
        <v/>
      </c>
      <c r="AV116" s="180" t="str">
        <f>IF(AV115="","",VLOOKUP(AV115,シフト記号表!$C$5:$W$46,21,FALSE))</f>
        <v/>
      </c>
      <c r="AW116" s="181" t="str">
        <f>IF(AW115="","",VLOOKUP(AW115,シフト記号表!$C$5:$W$46,21,FALSE))</f>
        <v/>
      </c>
      <c r="AX116" s="181" t="str">
        <f>IF(AX115="","",VLOOKUP(AX115,シフト記号表!$C$5:$W$46,21,FALSE))</f>
        <v/>
      </c>
      <c r="AY116" s="181" t="str">
        <f>IF(AY115="","",VLOOKUP(AY115,シフト記号表!$C$5:$W$46,21,FALSE))</f>
        <v/>
      </c>
      <c r="AZ116" s="181" t="str">
        <f>IF(AZ115="","",VLOOKUP(AZ115,シフト記号表!$C$5:$W$46,21,FALSE))</f>
        <v/>
      </c>
      <c r="BA116" s="181" t="str">
        <f>IF(BA115="","",VLOOKUP(BA115,シフト記号表!$C$5:$W$46,21,FALSE))</f>
        <v/>
      </c>
      <c r="BB116" s="182" t="str">
        <f>IF(BB115="","",VLOOKUP(BB115,シフト記号表!$C$5:$W$46,21,FALSE))</f>
        <v/>
      </c>
      <c r="BC116" s="180" t="str">
        <f>IF(BC115="","",VLOOKUP(BC115,シフト記号表!$C$5:$W$46,21,FALSE))</f>
        <v/>
      </c>
      <c r="BD116" s="181" t="str">
        <f>IF(BD115="","",VLOOKUP(BD115,シフト記号表!$C$5:$W$46,21,FALSE))</f>
        <v/>
      </c>
      <c r="BE116" s="181" t="str">
        <f>IF(BE115="","",VLOOKUP(BE115,シフト記号表!$C$5:$W$46,21,FALSE))</f>
        <v/>
      </c>
      <c r="BF116" s="279">
        <f>IF($BI$3="計画",SUM(AA116:BB116),IF($BI$3="実績",SUM(AA116:BE116),""))</f>
        <v>0</v>
      </c>
      <c r="BG116" s="280"/>
      <c r="BH116" s="253">
        <f t="shared" ref="BH116:BH117" si="22">IF($BI$3="計画",BF116/4,IF($BI$3="実績",(BF116/($BI$7/7)),""))</f>
        <v>0</v>
      </c>
      <c r="BI116" s="254"/>
      <c r="BJ116" s="245"/>
      <c r="BK116" s="246"/>
      <c r="BL116" s="246"/>
      <c r="BM116" s="246"/>
      <c r="BN116" s="247"/>
    </row>
    <row r="117" spans="2:66" ht="20.25" customHeight="1" x14ac:dyDescent="0.4">
      <c r="B117" s="59"/>
      <c r="C117" s="258"/>
      <c r="D117" s="262"/>
      <c r="E117" s="260"/>
      <c r="F117" s="261"/>
      <c r="G117" s="281"/>
      <c r="H117" s="282"/>
      <c r="I117" s="283">
        <f>G116</f>
        <v>0</v>
      </c>
      <c r="J117" s="282"/>
      <c r="K117" s="283">
        <f>M116</f>
        <v>0</v>
      </c>
      <c r="L117" s="282"/>
      <c r="M117" s="284"/>
      <c r="N117" s="285"/>
      <c r="O117" s="286"/>
      <c r="P117" s="287"/>
      <c r="Q117" s="287"/>
      <c r="R117" s="288"/>
      <c r="S117" s="273"/>
      <c r="T117" s="249"/>
      <c r="U117" s="274"/>
      <c r="V117" s="29" t="s">
        <v>126</v>
      </c>
      <c r="W117" s="52"/>
      <c r="X117" s="52"/>
      <c r="Y117" s="53"/>
      <c r="Z117" s="69"/>
      <c r="AA117" s="184" t="str">
        <f>IF(AA115="","",VLOOKUP(AA115,シフト記号表!$C$5:$Y$46,23,FALSE))</f>
        <v/>
      </c>
      <c r="AB117" s="185" t="str">
        <f>IF(AB115="","",VLOOKUP(AB115,シフト記号表!$C$5:$Y$46,23,FALSE))</f>
        <v/>
      </c>
      <c r="AC117" s="185" t="str">
        <f>IF(AC115="","",VLOOKUP(AC115,シフト記号表!$C$5:$Y$46,23,FALSE))</f>
        <v/>
      </c>
      <c r="AD117" s="185" t="str">
        <f>IF(AD115="","",VLOOKUP(AD115,シフト記号表!$C$5:$Y$46,23,FALSE))</f>
        <v/>
      </c>
      <c r="AE117" s="185" t="str">
        <f>IF(AE115="","",VLOOKUP(AE115,シフト記号表!$C$5:$Y$46,23,FALSE))</f>
        <v/>
      </c>
      <c r="AF117" s="185" t="str">
        <f>IF(AF115="","",VLOOKUP(AF115,シフト記号表!$C$5:$Y$46,23,FALSE))</f>
        <v/>
      </c>
      <c r="AG117" s="186" t="str">
        <f>IF(AG115="","",VLOOKUP(AG115,シフト記号表!$C$5:$Y$46,23,FALSE))</f>
        <v/>
      </c>
      <c r="AH117" s="184" t="str">
        <f>IF(AH115="","",VLOOKUP(AH115,シフト記号表!$C$5:$Y$46,23,FALSE))</f>
        <v/>
      </c>
      <c r="AI117" s="185" t="str">
        <f>IF(AI115="","",VLOOKUP(AI115,シフト記号表!$C$5:$Y$46,23,FALSE))</f>
        <v/>
      </c>
      <c r="AJ117" s="185" t="str">
        <f>IF(AJ115="","",VLOOKUP(AJ115,シフト記号表!$C$5:$Y$46,23,FALSE))</f>
        <v/>
      </c>
      <c r="AK117" s="185" t="str">
        <f>IF(AK115="","",VLOOKUP(AK115,シフト記号表!$C$5:$Y$46,23,FALSE))</f>
        <v/>
      </c>
      <c r="AL117" s="185" t="str">
        <f>IF(AL115="","",VLOOKUP(AL115,シフト記号表!$C$5:$Y$46,23,FALSE))</f>
        <v/>
      </c>
      <c r="AM117" s="185" t="str">
        <f>IF(AM115="","",VLOOKUP(AM115,シフト記号表!$C$5:$Y$46,23,FALSE))</f>
        <v/>
      </c>
      <c r="AN117" s="186" t="str">
        <f>IF(AN115="","",VLOOKUP(AN115,シフト記号表!$C$5:$Y$46,23,FALSE))</f>
        <v/>
      </c>
      <c r="AO117" s="184" t="str">
        <f>IF(AO115="","",VLOOKUP(AO115,シフト記号表!$C$5:$Y$46,23,FALSE))</f>
        <v/>
      </c>
      <c r="AP117" s="185" t="str">
        <f>IF(AP115="","",VLOOKUP(AP115,シフト記号表!$C$5:$Y$46,23,FALSE))</f>
        <v/>
      </c>
      <c r="AQ117" s="185" t="str">
        <f>IF(AQ115="","",VLOOKUP(AQ115,シフト記号表!$C$5:$Y$46,23,FALSE))</f>
        <v/>
      </c>
      <c r="AR117" s="185" t="str">
        <f>IF(AR115="","",VLOOKUP(AR115,シフト記号表!$C$5:$Y$46,23,FALSE))</f>
        <v/>
      </c>
      <c r="AS117" s="185" t="str">
        <f>IF(AS115="","",VLOOKUP(AS115,シフト記号表!$C$5:$Y$46,23,FALSE))</f>
        <v/>
      </c>
      <c r="AT117" s="185" t="str">
        <f>IF(AT115="","",VLOOKUP(AT115,シフト記号表!$C$5:$Y$46,23,FALSE))</f>
        <v/>
      </c>
      <c r="AU117" s="186" t="str">
        <f>IF(AU115="","",VLOOKUP(AU115,シフト記号表!$C$5:$Y$46,23,FALSE))</f>
        <v/>
      </c>
      <c r="AV117" s="184" t="str">
        <f>IF(AV115="","",VLOOKUP(AV115,シフト記号表!$C$5:$Y$46,23,FALSE))</f>
        <v/>
      </c>
      <c r="AW117" s="185" t="str">
        <f>IF(AW115="","",VLOOKUP(AW115,シフト記号表!$C$5:$Y$46,23,FALSE))</f>
        <v/>
      </c>
      <c r="AX117" s="185" t="str">
        <f>IF(AX115="","",VLOOKUP(AX115,シフト記号表!$C$5:$Y$46,23,FALSE))</f>
        <v/>
      </c>
      <c r="AY117" s="185" t="str">
        <f>IF(AY115="","",VLOOKUP(AY115,シフト記号表!$C$5:$Y$46,23,FALSE))</f>
        <v/>
      </c>
      <c r="AZ117" s="185" t="str">
        <f>IF(AZ115="","",VLOOKUP(AZ115,シフト記号表!$C$5:$Y$46,23,FALSE))</f>
        <v/>
      </c>
      <c r="BA117" s="185" t="str">
        <f>IF(BA115="","",VLOOKUP(BA115,シフト記号表!$C$5:$Y$46,23,FALSE))</f>
        <v/>
      </c>
      <c r="BB117" s="186" t="str">
        <f>IF(BB115="","",VLOOKUP(BB115,シフト記号表!$C$5:$Y$46,23,FALSE))</f>
        <v/>
      </c>
      <c r="BC117" s="184" t="str">
        <f>IF(BC115="","",VLOOKUP(BC115,シフト記号表!$C$5:$Y$46,23,FALSE))</f>
        <v/>
      </c>
      <c r="BD117" s="185" t="str">
        <f>IF(BD115="","",VLOOKUP(BD115,シフト記号表!$C$5:$Y$46,23,FALSE))</f>
        <v/>
      </c>
      <c r="BE117" s="185" t="str">
        <f>IF(BE115="","",VLOOKUP(BE115,シフト記号表!$C$5:$Y$46,23,FALSE))</f>
        <v/>
      </c>
      <c r="BF117" s="289">
        <f>IF($BI$3="計画",SUM(AA117:BB117),IF($BI$3="実績",SUM(AA117:BE117),""))</f>
        <v>0</v>
      </c>
      <c r="BG117" s="290"/>
      <c r="BH117" s="255">
        <f t="shared" si="22"/>
        <v>0</v>
      </c>
      <c r="BI117" s="256"/>
      <c r="BJ117" s="248"/>
      <c r="BK117" s="249"/>
      <c r="BL117" s="249"/>
      <c r="BM117" s="249"/>
      <c r="BN117" s="250"/>
    </row>
    <row r="118" spans="2:66" ht="20.25" customHeight="1" x14ac:dyDescent="0.4">
      <c r="B118" s="60"/>
      <c r="C118" s="257"/>
      <c r="D118" s="259"/>
      <c r="E118" s="260"/>
      <c r="F118" s="261"/>
      <c r="G118" s="263"/>
      <c r="H118" s="264"/>
      <c r="I118" s="240"/>
      <c r="J118" s="208"/>
      <c r="K118" s="240"/>
      <c r="L118" s="208"/>
      <c r="M118" s="265"/>
      <c r="N118" s="266"/>
      <c r="O118" s="267"/>
      <c r="P118" s="268"/>
      <c r="Q118" s="268"/>
      <c r="R118" s="264"/>
      <c r="S118" s="269"/>
      <c r="T118" s="243"/>
      <c r="U118" s="270"/>
      <c r="V118" s="25" t="s">
        <v>18</v>
      </c>
      <c r="W118" s="32"/>
      <c r="X118" s="32"/>
      <c r="Y118" s="20"/>
      <c r="Z118" s="68"/>
      <c r="AA118" s="211"/>
      <c r="AB118" s="217"/>
      <c r="AC118" s="217"/>
      <c r="AD118" s="217"/>
      <c r="AE118" s="217"/>
      <c r="AF118" s="217"/>
      <c r="AG118" s="213"/>
      <c r="AH118" s="211"/>
      <c r="AI118" s="217"/>
      <c r="AJ118" s="217"/>
      <c r="AK118" s="217"/>
      <c r="AL118" s="217"/>
      <c r="AM118" s="217"/>
      <c r="AN118" s="213"/>
      <c r="AO118" s="211"/>
      <c r="AP118" s="217"/>
      <c r="AQ118" s="217"/>
      <c r="AR118" s="217"/>
      <c r="AS118" s="217"/>
      <c r="AT118" s="217"/>
      <c r="AU118" s="213"/>
      <c r="AV118" s="211"/>
      <c r="AW118" s="217"/>
      <c r="AX118" s="217"/>
      <c r="AY118" s="217"/>
      <c r="AZ118" s="217"/>
      <c r="BA118" s="217"/>
      <c r="BB118" s="213"/>
      <c r="BC118" s="211"/>
      <c r="BD118" s="217"/>
      <c r="BE118" s="218"/>
      <c r="BF118" s="275"/>
      <c r="BG118" s="276"/>
      <c r="BH118" s="251"/>
      <c r="BI118" s="252"/>
      <c r="BJ118" s="242"/>
      <c r="BK118" s="243"/>
      <c r="BL118" s="243"/>
      <c r="BM118" s="243"/>
      <c r="BN118" s="244"/>
    </row>
    <row r="119" spans="2:66" ht="20.25" customHeight="1" x14ac:dyDescent="0.4">
      <c r="B119" s="58">
        <f>B116+1</f>
        <v>34</v>
      </c>
      <c r="C119" s="258"/>
      <c r="D119" s="262"/>
      <c r="E119" s="260"/>
      <c r="F119" s="261"/>
      <c r="G119" s="263"/>
      <c r="H119" s="264"/>
      <c r="I119" s="240"/>
      <c r="J119" s="208"/>
      <c r="K119" s="240"/>
      <c r="L119" s="208"/>
      <c r="M119" s="277"/>
      <c r="N119" s="278"/>
      <c r="O119" s="267"/>
      <c r="P119" s="268"/>
      <c r="Q119" s="268"/>
      <c r="R119" s="264"/>
      <c r="S119" s="271"/>
      <c r="T119" s="246"/>
      <c r="U119" s="272"/>
      <c r="V119" s="27" t="s">
        <v>84</v>
      </c>
      <c r="W119" s="28"/>
      <c r="X119" s="28"/>
      <c r="Y119" s="23"/>
      <c r="Z119" s="63"/>
      <c r="AA119" s="180" t="str">
        <f>IF(AA118="","",VLOOKUP(AA118,シフト記号表!$C$5:$W$46,21,FALSE))</f>
        <v/>
      </c>
      <c r="AB119" s="181" t="str">
        <f>IF(AB118="","",VLOOKUP(AB118,シフト記号表!$C$5:$W$46,21,FALSE))</f>
        <v/>
      </c>
      <c r="AC119" s="181" t="str">
        <f>IF(AC118="","",VLOOKUP(AC118,シフト記号表!$C$5:$W$46,21,FALSE))</f>
        <v/>
      </c>
      <c r="AD119" s="181" t="str">
        <f>IF(AD118="","",VLOOKUP(AD118,シフト記号表!$C$5:$W$46,21,FALSE))</f>
        <v/>
      </c>
      <c r="AE119" s="181" t="str">
        <f>IF(AE118="","",VLOOKUP(AE118,シフト記号表!$C$5:$W$46,21,FALSE))</f>
        <v/>
      </c>
      <c r="AF119" s="181" t="str">
        <f>IF(AF118="","",VLOOKUP(AF118,シフト記号表!$C$5:$W$46,21,FALSE))</f>
        <v/>
      </c>
      <c r="AG119" s="182" t="str">
        <f>IF(AG118="","",VLOOKUP(AG118,シフト記号表!$C$5:$W$46,21,FALSE))</f>
        <v/>
      </c>
      <c r="AH119" s="180" t="str">
        <f>IF(AH118="","",VLOOKUP(AH118,シフト記号表!$C$5:$W$46,21,FALSE))</f>
        <v/>
      </c>
      <c r="AI119" s="181" t="str">
        <f>IF(AI118="","",VLOOKUP(AI118,シフト記号表!$C$5:$W$46,21,FALSE))</f>
        <v/>
      </c>
      <c r="AJ119" s="181" t="str">
        <f>IF(AJ118="","",VLOOKUP(AJ118,シフト記号表!$C$5:$W$46,21,FALSE))</f>
        <v/>
      </c>
      <c r="AK119" s="181" t="str">
        <f>IF(AK118="","",VLOOKUP(AK118,シフト記号表!$C$5:$W$46,21,FALSE))</f>
        <v/>
      </c>
      <c r="AL119" s="181" t="str">
        <f>IF(AL118="","",VLOOKUP(AL118,シフト記号表!$C$5:$W$46,21,FALSE))</f>
        <v/>
      </c>
      <c r="AM119" s="181" t="str">
        <f>IF(AM118="","",VLOOKUP(AM118,シフト記号表!$C$5:$W$46,21,FALSE))</f>
        <v/>
      </c>
      <c r="AN119" s="182" t="str">
        <f>IF(AN118="","",VLOOKUP(AN118,シフト記号表!$C$5:$W$46,21,FALSE))</f>
        <v/>
      </c>
      <c r="AO119" s="180" t="str">
        <f>IF(AO118="","",VLOOKUP(AO118,シフト記号表!$C$5:$W$46,21,FALSE))</f>
        <v/>
      </c>
      <c r="AP119" s="181" t="str">
        <f>IF(AP118="","",VLOOKUP(AP118,シフト記号表!$C$5:$W$46,21,FALSE))</f>
        <v/>
      </c>
      <c r="AQ119" s="181" t="str">
        <f>IF(AQ118="","",VLOOKUP(AQ118,シフト記号表!$C$5:$W$46,21,FALSE))</f>
        <v/>
      </c>
      <c r="AR119" s="181" t="str">
        <f>IF(AR118="","",VLOOKUP(AR118,シフト記号表!$C$5:$W$46,21,FALSE))</f>
        <v/>
      </c>
      <c r="AS119" s="181" t="str">
        <f>IF(AS118="","",VLOOKUP(AS118,シフト記号表!$C$5:$W$46,21,FALSE))</f>
        <v/>
      </c>
      <c r="AT119" s="181" t="str">
        <f>IF(AT118="","",VLOOKUP(AT118,シフト記号表!$C$5:$W$46,21,FALSE))</f>
        <v/>
      </c>
      <c r="AU119" s="182" t="str">
        <f>IF(AU118="","",VLOOKUP(AU118,シフト記号表!$C$5:$W$46,21,FALSE))</f>
        <v/>
      </c>
      <c r="AV119" s="180" t="str">
        <f>IF(AV118="","",VLOOKUP(AV118,シフト記号表!$C$5:$W$46,21,FALSE))</f>
        <v/>
      </c>
      <c r="AW119" s="181" t="str">
        <f>IF(AW118="","",VLOOKUP(AW118,シフト記号表!$C$5:$W$46,21,FALSE))</f>
        <v/>
      </c>
      <c r="AX119" s="181" t="str">
        <f>IF(AX118="","",VLOOKUP(AX118,シフト記号表!$C$5:$W$46,21,FALSE))</f>
        <v/>
      </c>
      <c r="AY119" s="181" t="str">
        <f>IF(AY118="","",VLOOKUP(AY118,シフト記号表!$C$5:$W$46,21,FALSE))</f>
        <v/>
      </c>
      <c r="AZ119" s="181" t="str">
        <f>IF(AZ118="","",VLOOKUP(AZ118,シフト記号表!$C$5:$W$46,21,FALSE))</f>
        <v/>
      </c>
      <c r="BA119" s="181" t="str">
        <f>IF(BA118="","",VLOOKUP(BA118,シフト記号表!$C$5:$W$46,21,FALSE))</f>
        <v/>
      </c>
      <c r="BB119" s="182" t="str">
        <f>IF(BB118="","",VLOOKUP(BB118,シフト記号表!$C$5:$W$46,21,FALSE))</f>
        <v/>
      </c>
      <c r="BC119" s="180" t="str">
        <f>IF(BC118="","",VLOOKUP(BC118,シフト記号表!$C$5:$W$46,21,FALSE))</f>
        <v/>
      </c>
      <c r="BD119" s="181" t="str">
        <f>IF(BD118="","",VLOOKUP(BD118,シフト記号表!$C$5:$W$46,21,FALSE))</f>
        <v/>
      </c>
      <c r="BE119" s="181" t="str">
        <f>IF(BE118="","",VLOOKUP(BE118,シフト記号表!$C$5:$W$46,21,FALSE))</f>
        <v/>
      </c>
      <c r="BF119" s="279">
        <f>IF($BI$3="計画",SUM(AA119:BB119),IF($BI$3="実績",SUM(AA119:BE119),""))</f>
        <v>0</v>
      </c>
      <c r="BG119" s="280"/>
      <c r="BH119" s="253">
        <f t="shared" ref="BH119:BH120" si="23">IF($BI$3="計画",BF119/4,IF($BI$3="実績",(BF119/($BI$7/7)),""))</f>
        <v>0</v>
      </c>
      <c r="BI119" s="254"/>
      <c r="BJ119" s="245"/>
      <c r="BK119" s="246"/>
      <c r="BL119" s="246"/>
      <c r="BM119" s="246"/>
      <c r="BN119" s="247"/>
    </row>
    <row r="120" spans="2:66" ht="20.25" customHeight="1" x14ac:dyDescent="0.4">
      <c r="B120" s="59"/>
      <c r="C120" s="258"/>
      <c r="D120" s="262"/>
      <c r="E120" s="260"/>
      <c r="F120" s="261"/>
      <c r="G120" s="281"/>
      <c r="H120" s="282"/>
      <c r="I120" s="283">
        <f>G119</f>
        <v>0</v>
      </c>
      <c r="J120" s="282"/>
      <c r="K120" s="283">
        <f>M119</f>
        <v>0</v>
      </c>
      <c r="L120" s="282"/>
      <c r="M120" s="284"/>
      <c r="N120" s="285"/>
      <c r="O120" s="286"/>
      <c r="P120" s="287"/>
      <c r="Q120" s="287"/>
      <c r="R120" s="288"/>
      <c r="S120" s="273"/>
      <c r="T120" s="249"/>
      <c r="U120" s="274"/>
      <c r="V120" s="29" t="s">
        <v>126</v>
      </c>
      <c r="W120" s="52"/>
      <c r="X120" s="52"/>
      <c r="Y120" s="53"/>
      <c r="Z120" s="69"/>
      <c r="AA120" s="184" t="str">
        <f>IF(AA118="","",VLOOKUP(AA118,シフト記号表!$C$5:$Y$46,23,FALSE))</f>
        <v/>
      </c>
      <c r="AB120" s="185" t="str">
        <f>IF(AB118="","",VLOOKUP(AB118,シフト記号表!$C$5:$Y$46,23,FALSE))</f>
        <v/>
      </c>
      <c r="AC120" s="185" t="str">
        <f>IF(AC118="","",VLOOKUP(AC118,シフト記号表!$C$5:$Y$46,23,FALSE))</f>
        <v/>
      </c>
      <c r="AD120" s="185" t="str">
        <f>IF(AD118="","",VLOOKUP(AD118,シフト記号表!$C$5:$Y$46,23,FALSE))</f>
        <v/>
      </c>
      <c r="AE120" s="185" t="str">
        <f>IF(AE118="","",VLOOKUP(AE118,シフト記号表!$C$5:$Y$46,23,FALSE))</f>
        <v/>
      </c>
      <c r="AF120" s="185" t="str">
        <f>IF(AF118="","",VLOOKUP(AF118,シフト記号表!$C$5:$Y$46,23,FALSE))</f>
        <v/>
      </c>
      <c r="AG120" s="186" t="str">
        <f>IF(AG118="","",VLOOKUP(AG118,シフト記号表!$C$5:$Y$46,23,FALSE))</f>
        <v/>
      </c>
      <c r="AH120" s="184" t="str">
        <f>IF(AH118="","",VLOOKUP(AH118,シフト記号表!$C$5:$Y$46,23,FALSE))</f>
        <v/>
      </c>
      <c r="AI120" s="185" t="str">
        <f>IF(AI118="","",VLOOKUP(AI118,シフト記号表!$C$5:$Y$46,23,FALSE))</f>
        <v/>
      </c>
      <c r="AJ120" s="185" t="str">
        <f>IF(AJ118="","",VLOOKUP(AJ118,シフト記号表!$C$5:$Y$46,23,FALSE))</f>
        <v/>
      </c>
      <c r="AK120" s="185" t="str">
        <f>IF(AK118="","",VLOOKUP(AK118,シフト記号表!$C$5:$Y$46,23,FALSE))</f>
        <v/>
      </c>
      <c r="AL120" s="185" t="str">
        <f>IF(AL118="","",VLOOKUP(AL118,シフト記号表!$C$5:$Y$46,23,FALSE))</f>
        <v/>
      </c>
      <c r="AM120" s="185" t="str">
        <f>IF(AM118="","",VLOOKUP(AM118,シフト記号表!$C$5:$Y$46,23,FALSE))</f>
        <v/>
      </c>
      <c r="AN120" s="186" t="str">
        <f>IF(AN118="","",VLOOKUP(AN118,シフト記号表!$C$5:$Y$46,23,FALSE))</f>
        <v/>
      </c>
      <c r="AO120" s="184" t="str">
        <f>IF(AO118="","",VLOOKUP(AO118,シフト記号表!$C$5:$Y$46,23,FALSE))</f>
        <v/>
      </c>
      <c r="AP120" s="185" t="str">
        <f>IF(AP118="","",VLOOKUP(AP118,シフト記号表!$C$5:$Y$46,23,FALSE))</f>
        <v/>
      </c>
      <c r="AQ120" s="185" t="str">
        <f>IF(AQ118="","",VLOOKUP(AQ118,シフト記号表!$C$5:$Y$46,23,FALSE))</f>
        <v/>
      </c>
      <c r="AR120" s="185" t="str">
        <f>IF(AR118="","",VLOOKUP(AR118,シフト記号表!$C$5:$Y$46,23,FALSE))</f>
        <v/>
      </c>
      <c r="AS120" s="185" t="str">
        <f>IF(AS118="","",VLOOKUP(AS118,シフト記号表!$C$5:$Y$46,23,FALSE))</f>
        <v/>
      </c>
      <c r="AT120" s="185" t="str">
        <f>IF(AT118="","",VLOOKUP(AT118,シフト記号表!$C$5:$Y$46,23,FALSE))</f>
        <v/>
      </c>
      <c r="AU120" s="186" t="str">
        <f>IF(AU118="","",VLOOKUP(AU118,シフト記号表!$C$5:$Y$46,23,FALSE))</f>
        <v/>
      </c>
      <c r="AV120" s="184" t="str">
        <f>IF(AV118="","",VLOOKUP(AV118,シフト記号表!$C$5:$Y$46,23,FALSE))</f>
        <v/>
      </c>
      <c r="AW120" s="185" t="str">
        <f>IF(AW118="","",VLOOKUP(AW118,シフト記号表!$C$5:$Y$46,23,FALSE))</f>
        <v/>
      </c>
      <c r="AX120" s="185" t="str">
        <f>IF(AX118="","",VLOOKUP(AX118,シフト記号表!$C$5:$Y$46,23,FALSE))</f>
        <v/>
      </c>
      <c r="AY120" s="185" t="str">
        <f>IF(AY118="","",VLOOKUP(AY118,シフト記号表!$C$5:$Y$46,23,FALSE))</f>
        <v/>
      </c>
      <c r="AZ120" s="185" t="str">
        <f>IF(AZ118="","",VLOOKUP(AZ118,シフト記号表!$C$5:$Y$46,23,FALSE))</f>
        <v/>
      </c>
      <c r="BA120" s="185" t="str">
        <f>IF(BA118="","",VLOOKUP(BA118,シフト記号表!$C$5:$Y$46,23,FALSE))</f>
        <v/>
      </c>
      <c r="BB120" s="186" t="str">
        <f>IF(BB118="","",VLOOKUP(BB118,シフト記号表!$C$5:$Y$46,23,FALSE))</f>
        <v/>
      </c>
      <c r="BC120" s="184" t="str">
        <f>IF(BC118="","",VLOOKUP(BC118,シフト記号表!$C$5:$Y$46,23,FALSE))</f>
        <v/>
      </c>
      <c r="BD120" s="185" t="str">
        <f>IF(BD118="","",VLOOKUP(BD118,シフト記号表!$C$5:$Y$46,23,FALSE))</f>
        <v/>
      </c>
      <c r="BE120" s="185" t="str">
        <f>IF(BE118="","",VLOOKUP(BE118,シフト記号表!$C$5:$Y$46,23,FALSE))</f>
        <v/>
      </c>
      <c r="BF120" s="289">
        <f>IF($BI$3="計画",SUM(AA120:BB120),IF($BI$3="実績",SUM(AA120:BE120),""))</f>
        <v>0</v>
      </c>
      <c r="BG120" s="290"/>
      <c r="BH120" s="255">
        <f t="shared" si="23"/>
        <v>0</v>
      </c>
      <c r="BI120" s="256"/>
      <c r="BJ120" s="248"/>
      <c r="BK120" s="249"/>
      <c r="BL120" s="249"/>
      <c r="BM120" s="249"/>
      <c r="BN120" s="250"/>
    </row>
    <row r="121" spans="2:66" ht="20.25" customHeight="1" x14ac:dyDescent="0.4">
      <c r="B121" s="60"/>
      <c r="C121" s="257"/>
      <c r="D121" s="259"/>
      <c r="E121" s="260"/>
      <c r="F121" s="261"/>
      <c r="G121" s="263"/>
      <c r="H121" s="264"/>
      <c r="I121" s="240"/>
      <c r="J121" s="208"/>
      <c r="K121" s="240"/>
      <c r="L121" s="208"/>
      <c r="M121" s="265"/>
      <c r="N121" s="266"/>
      <c r="O121" s="267"/>
      <c r="P121" s="268"/>
      <c r="Q121" s="268"/>
      <c r="R121" s="264"/>
      <c r="S121" s="269"/>
      <c r="T121" s="243"/>
      <c r="U121" s="270"/>
      <c r="V121" s="25" t="s">
        <v>18</v>
      </c>
      <c r="W121" s="32"/>
      <c r="X121" s="32"/>
      <c r="Y121" s="20"/>
      <c r="Z121" s="68"/>
      <c r="AA121" s="211"/>
      <c r="AB121" s="217"/>
      <c r="AC121" s="217"/>
      <c r="AD121" s="217"/>
      <c r="AE121" s="217"/>
      <c r="AF121" s="217"/>
      <c r="AG121" s="213"/>
      <c r="AH121" s="211"/>
      <c r="AI121" s="217"/>
      <c r="AJ121" s="217"/>
      <c r="AK121" s="217"/>
      <c r="AL121" s="217"/>
      <c r="AM121" s="217"/>
      <c r="AN121" s="213"/>
      <c r="AO121" s="211"/>
      <c r="AP121" s="217"/>
      <c r="AQ121" s="217"/>
      <c r="AR121" s="217"/>
      <c r="AS121" s="217"/>
      <c r="AT121" s="217"/>
      <c r="AU121" s="213"/>
      <c r="AV121" s="211"/>
      <c r="AW121" s="217"/>
      <c r="AX121" s="217"/>
      <c r="AY121" s="217"/>
      <c r="AZ121" s="217"/>
      <c r="BA121" s="217"/>
      <c r="BB121" s="213"/>
      <c r="BC121" s="211"/>
      <c r="BD121" s="217"/>
      <c r="BE121" s="218"/>
      <c r="BF121" s="275"/>
      <c r="BG121" s="276"/>
      <c r="BH121" s="251"/>
      <c r="BI121" s="252"/>
      <c r="BJ121" s="242"/>
      <c r="BK121" s="243"/>
      <c r="BL121" s="243"/>
      <c r="BM121" s="243"/>
      <c r="BN121" s="244"/>
    </row>
    <row r="122" spans="2:66" ht="20.25" customHeight="1" x14ac:dyDescent="0.4">
      <c r="B122" s="58">
        <f>B119+1</f>
        <v>35</v>
      </c>
      <c r="C122" s="258"/>
      <c r="D122" s="262"/>
      <c r="E122" s="260"/>
      <c r="F122" s="261"/>
      <c r="G122" s="263"/>
      <c r="H122" s="264"/>
      <c r="I122" s="240"/>
      <c r="J122" s="208"/>
      <c r="K122" s="240"/>
      <c r="L122" s="208"/>
      <c r="M122" s="277"/>
      <c r="N122" s="278"/>
      <c r="O122" s="267"/>
      <c r="P122" s="268"/>
      <c r="Q122" s="268"/>
      <c r="R122" s="264"/>
      <c r="S122" s="271"/>
      <c r="T122" s="246"/>
      <c r="U122" s="272"/>
      <c r="V122" s="27" t="s">
        <v>84</v>
      </c>
      <c r="W122" s="28"/>
      <c r="X122" s="28"/>
      <c r="Y122" s="23"/>
      <c r="Z122" s="63"/>
      <c r="AA122" s="180" t="str">
        <f>IF(AA121="","",VLOOKUP(AA121,シフト記号表!$C$5:$W$46,21,FALSE))</f>
        <v/>
      </c>
      <c r="AB122" s="181" t="str">
        <f>IF(AB121="","",VLOOKUP(AB121,シフト記号表!$C$5:$W$46,21,FALSE))</f>
        <v/>
      </c>
      <c r="AC122" s="181" t="str">
        <f>IF(AC121="","",VLOOKUP(AC121,シフト記号表!$C$5:$W$46,21,FALSE))</f>
        <v/>
      </c>
      <c r="AD122" s="181" t="str">
        <f>IF(AD121="","",VLOOKUP(AD121,シフト記号表!$C$5:$W$46,21,FALSE))</f>
        <v/>
      </c>
      <c r="AE122" s="181" t="str">
        <f>IF(AE121="","",VLOOKUP(AE121,シフト記号表!$C$5:$W$46,21,FALSE))</f>
        <v/>
      </c>
      <c r="AF122" s="181" t="str">
        <f>IF(AF121="","",VLOOKUP(AF121,シフト記号表!$C$5:$W$46,21,FALSE))</f>
        <v/>
      </c>
      <c r="AG122" s="182" t="str">
        <f>IF(AG121="","",VLOOKUP(AG121,シフト記号表!$C$5:$W$46,21,FALSE))</f>
        <v/>
      </c>
      <c r="AH122" s="180" t="str">
        <f>IF(AH121="","",VLOOKUP(AH121,シフト記号表!$C$5:$W$46,21,FALSE))</f>
        <v/>
      </c>
      <c r="AI122" s="181" t="str">
        <f>IF(AI121="","",VLOOKUP(AI121,シフト記号表!$C$5:$W$46,21,FALSE))</f>
        <v/>
      </c>
      <c r="AJ122" s="181" t="str">
        <f>IF(AJ121="","",VLOOKUP(AJ121,シフト記号表!$C$5:$W$46,21,FALSE))</f>
        <v/>
      </c>
      <c r="AK122" s="181" t="str">
        <f>IF(AK121="","",VLOOKUP(AK121,シフト記号表!$C$5:$W$46,21,FALSE))</f>
        <v/>
      </c>
      <c r="AL122" s="181" t="str">
        <f>IF(AL121="","",VLOOKUP(AL121,シフト記号表!$C$5:$W$46,21,FALSE))</f>
        <v/>
      </c>
      <c r="AM122" s="181" t="str">
        <f>IF(AM121="","",VLOOKUP(AM121,シフト記号表!$C$5:$W$46,21,FALSE))</f>
        <v/>
      </c>
      <c r="AN122" s="182" t="str">
        <f>IF(AN121="","",VLOOKUP(AN121,シフト記号表!$C$5:$W$46,21,FALSE))</f>
        <v/>
      </c>
      <c r="AO122" s="180" t="str">
        <f>IF(AO121="","",VLOOKUP(AO121,シフト記号表!$C$5:$W$46,21,FALSE))</f>
        <v/>
      </c>
      <c r="AP122" s="181" t="str">
        <f>IF(AP121="","",VLOOKUP(AP121,シフト記号表!$C$5:$W$46,21,FALSE))</f>
        <v/>
      </c>
      <c r="AQ122" s="181" t="str">
        <f>IF(AQ121="","",VLOOKUP(AQ121,シフト記号表!$C$5:$W$46,21,FALSE))</f>
        <v/>
      </c>
      <c r="AR122" s="181" t="str">
        <f>IF(AR121="","",VLOOKUP(AR121,シフト記号表!$C$5:$W$46,21,FALSE))</f>
        <v/>
      </c>
      <c r="AS122" s="181" t="str">
        <f>IF(AS121="","",VLOOKUP(AS121,シフト記号表!$C$5:$W$46,21,FALSE))</f>
        <v/>
      </c>
      <c r="AT122" s="181" t="str">
        <f>IF(AT121="","",VLOOKUP(AT121,シフト記号表!$C$5:$W$46,21,FALSE))</f>
        <v/>
      </c>
      <c r="AU122" s="182" t="str">
        <f>IF(AU121="","",VLOOKUP(AU121,シフト記号表!$C$5:$W$46,21,FALSE))</f>
        <v/>
      </c>
      <c r="AV122" s="180" t="str">
        <f>IF(AV121="","",VLOOKUP(AV121,シフト記号表!$C$5:$W$46,21,FALSE))</f>
        <v/>
      </c>
      <c r="AW122" s="181" t="str">
        <f>IF(AW121="","",VLOOKUP(AW121,シフト記号表!$C$5:$W$46,21,FALSE))</f>
        <v/>
      </c>
      <c r="AX122" s="181" t="str">
        <f>IF(AX121="","",VLOOKUP(AX121,シフト記号表!$C$5:$W$46,21,FALSE))</f>
        <v/>
      </c>
      <c r="AY122" s="181" t="str">
        <f>IF(AY121="","",VLOOKUP(AY121,シフト記号表!$C$5:$W$46,21,FALSE))</f>
        <v/>
      </c>
      <c r="AZ122" s="181" t="str">
        <f>IF(AZ121="","",VLOOKUP(AZ121,シフト記号表!$C$5:$W$46,21,FALSE))</f>
        <v/>
      </c>
      <c r="BA122" s="181" t="str">
        <f>IF(BA121="","",VLOOKUP(BA121,シフト記号表!$C$5:$W$46,21,FALSE))</f>
        <v/>
      </c>
      <c r="BB122" s="182" t="str">
        <f>IF(BB121="","",VLOOKUP(BB121,シフト記号表!$C$5:$W$46,21,FALSE))</f>
        <v/>
      </c>
      <c r="BC122" s="180" t="str">
        <f>IF(BC121="","",VLOOKUP(BC121,シフト記号表!$C$5:$W$46,21,FALSE))</f>
        <v/>
      </c>
      <c r="BD122" s="181" t="str">
        <f>IF(BD121="","",VLOOKUP(BD121,シフト記号表!$C$5:$W$46,21,FALSE))</f>
        <v/>
      </c>
      <c r="BE122" s="181" t="str">
        <f>IF(BE121="","",VLOOKUP(BE121,シフト記号表!$C$5:$W$46,21,FALSE))</f>
        <v/>
      </c>
      <c r="BF122" s="279">
        <f>IF($BI$3="計画",SUM(AA122:BB122),IF($BI$3="実績",SUM(AA122:BE122),""))</f>
        <v>0</v>
      </c>
      <c r="BG122" s="280"/>
      <c r="BH122" s="253">
        <f t="shared" ref="BH122:BH123" si="24">IF($BI$3="計画",BF122/4,IF($BI$3="実績",(BF122/($BI$7/7)),""))</f>
        <v>0</v>
      </c>
      <c r="BI122" s="254"/>
      <c r="BJ122" s="245"/>
      <c r="BK122" s="246"/>
      <c r="BL122" s="246"/>
      <c r="BM122" s="246"/>
      <c r="BN122" s="247"/>
    </row>
    <row r="123" spans="2:66" ht="20.25" customHeight="1" x14ac:dyDescent="0.4">
      <c r="B123" s="59"/>
      <c r="C123" s="258"/>
      <c r="D123" s="262"/>
      <c r="E123" s="260"/>
      <c r="F123" s="261"/>
      <c r="G123" s="281"/>
      <c r="H123" s="282"/>
      <c r="I123" s="283">
        <f>G122</f>
        <v>0</v>
      </c>
      <c r="J123" s="282"/>
      <c r="K123" s="283">
        <f>M122</f>
        <v>0</v>
      </c>
      <c r="L123" s="282"/>
      <c r="M123" s="284"/>
      <c r="N123" s="285"/>
      <c r="O123" s="286"/>
      <c r="P123" s="287"/>
      <c r="Q123" s="287"/>
      <c r="R123" s="288"/>
      <c r="S123" s="273"/>
      <c r="T123" s="249"/>
      <c r="U123" s="274"/>
      <c r="V123" s="29" t="s">
        <v>126</v>
      </c>
      <c r="W123" s="52"/>
      <c r="X123" s="52"/>
      <c r="Y123" s="53"/>
      <c r="Z123" s="69"/>
      <c r="AA123" s="184" t="str">
        <f>IF(AA121="","",VLOOKUP(AA121,シフト記号表!$C$5:$Y$46,23,FALSE))</f>
        <v/>
      </c>
      <c r="AB123" s="185" t="str">
        <f>IF(AB121="","",VLOOKUP(AB121,シフト記号表!$C$5:$Y$46,23,FALSE))</f>
        <v/>
      </c>
      <c r="AC123" s="185" t="str">
        <f>IF(AC121="","",VLOOKUP(AC121,シフト記号表!$C$5:$Y$46,23,FALSE))</f>
        <v/>
      </c>
      <c r="AD123" s="185" t="str">
        <f>IF(AD121="","",VLOOKUP(AD121,シフト記号表!$C$5:$Y$46,23,FALSE))</f>
        <v/>
      </c>
      <c r="AE123" s="185" t="str">
        <f>IF(AE121="","",VLOOKUP(AE121,シフト記号表!$C$5:$Y$46,23,FALSE))</f>
        <v/>
      </c>
      <c r="AF123" s="185" t="str">
        <f>IF(AF121="","",VLOOKUP(AF121,シフト記号表!$C$5:$Y$46,23,FALSE))</f>
        <v/>
      </c>
      <c r="AG123" s="186" t="str">
        <f>IF(AG121="","",VLOOKUP(AG121,シフト記号表!$C$5:$Y$46,23,FALSE))</f>
        <v/>
      </c>
      <c r="AH123" s="184" t="str">
        <f>IF(AH121="","",VLOOKUP(AH121,シフト記号表!$C$5:$Y$46,23,FALSE))</f>
        <v/>
      </c>
      <c r="AI123" s="185" t="str">
        <f>IF(AI121="","",VLOOKUP(AI121,シフト記号表!$C$5:$Y$46,23,FALSE))</f>
        <v/>
      </c>
      <c r="AJ123" s="185" t="str">
        <f>IF(AJ121="","",VLOOKUP(AJ121,シフト記号表!$C$5:$Y$46,23,FALSE))</f>
        <v/>
      </c>
      <c r="AK123" s="185" t="str">
        <f>IF(AK121="","",VLOOKUP(AK121,シフト記号表!$C$5:$Y$46,23,FALSE))</f>
        <v/>
      </c>
      <c r="AL123" s="185" t="str">
        <f>IF(AL121="","",VLOOKUP(AL121,シフト記号表!$C$5:$Y$46,23,FALSE))</f>
        <v/>
      </c>
      <c r="AM123" s="185" t="str">
        <f>IF(AM121="","",VLOOKUP(AM121,シフト記号表!$C$5:$Y$46,23,FALSE))</f>
        <v/>
      </c>
      <c r="AN123" s="186" t="str">
        <f>IF(AN121="","",VLOOKUP(AN121,シフト記号表!$C$5:$Y$46,23,FALSE))</f>
        <v/>
      </c>
      <c r="AO123" s="184" t="str">
        <f>IF(AO121="","",VLOOKUP(AO121,シフト記号表!$C$5:$Y$46,23,FALSE))</f>
        <v/>
      </c>
      <c r="AP123" s="185" t="str">
        <f>IF(AP121="","",VLOOKUP(AP121,シフト記号表!$C$5:$Y$46,23,FALSE))</f>
        <v/>
      </c>
      <c r="AQ123" s="185" t="str">
        <f>IF(AQ121="","",VLOOKUP(AQ121,シフト記号表!$C$5:$Y$46,23,FALSE))</f>
        <v/>
      </c>
      <c r="AR123" s="185" t="str">
        <f>IF(AR121="","",VLOOKUP(AR121,シフト記号表!$C$5:$Y$46,23,FALSE))</f>
        <v/>
      </c>
      <c r="AS123" s="185" t="str">
        <f>IF(AS121="","",VLOOKUP(AS121,シフト記号表!$C$5:$Y$46,23,FALSE))</f>
        <v/>
      </c>
      <c r="AT123" s="185" t="str">
        <f>IF(AT121="","",VLOOKUP(AT121,シフト記号表!$C$5:$Y$46,23,FALSE))</f>
        <v/>
      </c>
      <c r="AU123" s="186" t="str">
        <f>IF(AU121="","",VLOOKUP(AU121,シフト記号表!$C$5:$Y$46,23,FALSE))</f>
        <v/>
      </c>
      <c r="AV123" s="184" t="str">
        <f>IF(AV121="","",VLOOKUP(AV121,シフト記号表!$C$5:$Y$46,23,FALSE))</f>
        <v/>
      </c>
      <c r="AW123" s="185" t="str">
        <f>IF(AW121="","",VLOOKUP(AW121,シフト記号表!$C$5:$Y$46,23,FALSE))</f>
        <v/>
      </c>
      <c r="AX123" s="185" t="str">
        <f>IF(AX121="","",VLOOKUP(AX121,シフト記号表!$C$5:$Y$46,23,FALSE))</f>
        <v/>
      </c>
      <c r="AY123" s="185" t="str">
        <f>IF(AY121="","",VLOOKUP(AY121,シフト記号表!$C$5:$Y$46,23,FALSE))</f>
        <v/>
      </c>
      <c r="AZ123" s="185" t="str">
        <f>IF(AZ121="","",VLOOKUP(AZ121,シフト記号表!$C$5:$Y$46,23,FALSE))</f>
        <v/>
      </c>
      <c r="BA123" s="185" t="str">
        <f>IF(BA121="","",VLOOKUP(BA121,シフト記号表!$C$5:$Y$46,23,FALSE))</f>
        <v/>
      </c>
      <c r="BB123" s="186" t="str">
        <f>IF(BB121="","",VLOOKUP(BB121,シフト記号表!$C$5:$Y$46,23,FALSE))</f>
        <v/>
      </c>
      <c r="BC123" s="184" t="str">
        <f>IF(BC121="","",VLOOKUP(BC121,シフト記号表!$C$5:$Y$46,23,FALSE))</f>
        <v/>
      </c>
      <c r="BD123" s="185" t="str">
        <f>IF(BD121="","",VLOOKUP(BD121,シフト記号表!$C$5:$Y$46,23,FALSE))</f>
        <v/>
      </c>
      <c r="BE123" s="185" t="str">
        <f>IF(BE121="","",VLOOKUP(BE121,シフト記号表!$C$5:$Y$46,23,FALSE))</f>
        <v/>
      </c>
      <c r="BF123" s="289">
        <f>IF($BI$3="計画",SUM(AA123:BB123),IF($BI$3="実績",SUM(AA123:BE123),""))</f>
        <v>0</v>
      </c>
      <c r="BG123" s="290"/>
      <c r="BH123" s="255">
        <f t="shared" si="24"/>
        <v>0</v>
      </c>
      <c r="BI123" s="256"/>
      <c r="BJ123" s="248"/>
      <c r="BK123" s="249"/>
      <c r="BL123" s="249"/>
      <c r="BM123" s="249"/>
      <c r="BN123" s="250"/>
    </row>
    <row r="124" spans="2:66" ht="20.25" customHeight="1" x14ac:dyDescent="0.4">
      <c r="B124" s="60"/>
      <c r="C124" s="257"/>
      <c r="D124" s="259"/>
      <c r="E124" s="260"/>
      <c r="F124" s="261"/>
      <c r="G124" s="263"/>
      <c r="H124" s="264"/>
      <c r="I124" s="240"/>
      <c r="J124" s="208"/>
      <c r="K124" s="240"/>
      <c r="L124" s="208"/>
      <c r="M124" s="265"/>
      <c r="N124" s="266"/>
      <c r="O124" s="267"/>
      <c r="P124" s="268"/>
      <c r="Q124" s="268"/>
      <c r="R124" s="264"/>
      <c r="S124" s="269"/>
      <c r="T124" s="243"/>
      <c r="U124" s="270"/>
      <c r="V124" s="25" t="s">
        <v>18</v>
      </c>
      <c r="W124" s="32"/>
      <c r="X124" s="32"/>
      <c r="Y124" s="20"/>
      <c r="Z124" s="68"/>
      <c r="AA124" s="211"/>
      <c r="AB124" s="217"/>
      <c r="AC124" s="217"/>
      <c r="AD124" s="217"/>
      <c r="AE124" s="217"/>
      <c r="AF124" s="217"/>
      <c r="AG124" s="213"/>
      <c r="AH124" s="211"/>
      <c r="AI124" s="217"/>
      <c r="AJ124" s="217"/>
      <c r="AK124" s="217"/>
      <c r="AL124" s="217"/>
      <c r="AM124" s="217"/>
      <c r="AN124" s="213"/>
      <c r="AO124" s="211"/>
      <c r="AP124" s="217"/>
      <c r="AQ124" s="217"/>
      <c r="AR124" s="217"/>
      <c r="AS124" s="217"/>
      <c r="AT124" s="217"/>
      <c r="AU124" s="213"/>
      <c r="AV124" s="211"/>
      <c r="AW124" s="217"/>
      <c r="AX124" s="217"/>
      <c r="AY124" s="217"/>
      <c r="AZ124" s="217"/>
      <c r="BA124" s="217"/>
      <c r="BB124" s="213"/>
      <c r="BC124" s="211"/>
      <c r="BD124" s="217"/>
      <c r="BE124" s="218"/>
      <c r="BF124" s="275"/>
      <c r="BG124" s="276"/>
      <c r="BH124" s="251"/>
      <c r="BI124" s="252"/>
      <c r="BJ124" s="242"/>
      <c r="BK124" s="243"/>
      <c r="BL124" s="243"/>
      <c r="BM124" s="243"/>
      <c r="BN124" s="244"/>
    </row>
    <row r="125" spans="2:66" ht="20.25" customHeight="1" x14ac:dyDescent="0.4">
      <c r="B125" s="58">
        <f>B122+1</f>
        <v>36</v>
      </c>
      <c r="C125" s="258"/>
      <c r="D125" s="262"/>
      <c r="E125" s="260"/>
      <c r="F125" s="261"/>
      <c r="G125" s="263"/>
      <c r="H125" s="264"/>
      <c r="I125" s="240"/>
      <c r="J125" s="208"/>
      <c r="K125" s="240"/>
      <c r="L125" s="208"/>
      <c r="M125" s="277"/>
      <c r="N125" s="278"/>
      <c r="O125" s="267"/>
      <c r="P125" s="268"/>
      <c r="Q125" s="268"/>
      <c r="R125" s="264"/>
      <c r="S125" s="271"/>
      <c r="T125" s="246"/>
      <c r="U125" s="272"/>
      <c r="V125" s="27" t="s">
        <v>84</v>
      </c>
      <c r="W125" s="28"/>
      <c r="X125" s="28"/>
      <c r="Y125" s="23"/>
      <c r="Z125" s="63"/>
      <c r="AA125" s="180" t="str">
        <f>IF(AA124="","",VLOOKUP(AA124,シフト記号表!$C$5:$W$46,21,FALSE))</f>
        <v/>
      </c>
      <c r="AB125" s="181" t="str">
        <f>IF(AB124="","",VLOOKUP(AB124,シフト記号表!$C$5:$W$46,21,FALSE))</f>
        <v/>
      </c>
      <c r="AC125" s="181" t="str">
        <f>IF(AC124="","",VLOOKUP(AC124,シフト記号表!$C$5:$W$46,21,FALSE))</f>
        <v/>
      </c>
      <c r="AD125" s="181" t="str">
        <f>IF(AD124="","",VLOOKUP(AD124,シフト記号表!$C$5:$W$46,21,FALSE))</f>
        <v/>
      </c>
      <c r="AE125" s="181" t="str">
        <f>IF(AE124="","",VLOOKUP(AE124,シフト記号表!$C$5:$W$46,21,FALSE))</f>
        <v/>
      </c>
      <c r="AF125" s="181" t="str">
        <f>IF(AF124="","",VLOOKUP(AF124,シフト記号表!$C$5:$W$46,21,FALSE))</f>
        <v/>
      </c>
      <c r="AG125" s="182" t="str">
        <f>IF(AG124="","",VLOOKUP(AG124,シフト記号表!$C$5:$W$46,21,FALSE))</f>
        <v/>
      </c>
      <c r="AH125" s="180" t="str">
        <f>IF(AH124="","",VLOOKUP(AH124,シフト記号表!$C$5:$W$46,21,FALSE))</f>
        <v/>
      </c>
      <c r="AI125" s="181" t="str">
        <f>IF(AI124="","",VLOOKUP(AI124,シフト記号表!$C$5:$W$46,21,FALSE))</f>
        <v/>
      </c>
      <c r="AJ125" s="181" t="str">
        <f>IF(AJ124="","",VLOOKUP(AJ124,シフト記号表!$C$5:$W$46,21,FALSE))</f>
        <v/>
      </c>
      <c r="AK125" s="181" t="str">
        <f>IF(AK124="","",VLOOKUP(AK124,シフト記号表!$C$5:$W$46,21,FALSE))</f>
        <v/>
      </c>
      <c r="AL125" s="181" t="str">
        <f>IF(AL124="","",VLOOKUP(AL124,シフト記号表!$C$5:$W$46,21,FALSE))</f>
        <v/>
      </c>
      <c r="AM125" s="181" t="str">
        <f>IF(AM124="","",VLOOKUP(AM124,シフト記号表!$C$5:$W$46,21,FALSE))</f>
        <v/>
      </c>
      <c r="AN125" s="182" t="str">
        <f>IF(AN124="","",VLOOKUP(AN124,シフト記号表!$C$5:$W$46,21,FALSE))</f>
        <v/>
      </c>
      <c r="AO125" s="180" t="str">
        <f>IF(AO124="","",VLOOKUP(AO124,シフト記号表!$C$5:$W$46,21,FALSE))</f>
        <v/>
      </c>
      <c r="AP125" s="181" t="str">
        <f>IF(AP124="","",VLOOKUP(AP124,シフト記号表!$C$5:$W$46,21,FALSE))</f>
        <v/>
      </c>
      <c r="AQ125" s="181" t="str">
        <f>IF(AQ124="","",VLOOKUP(AQ124,シフト記号表!$C$5:$W$46,21,FALSE))</f>
        <v/>
      </c>
      <c r="AR125" s="181" t="str">
        <f>IF(AR124="","",VLOOKUP(AR124,シフト記号表!$C$5:$W$46,21,FALSE))</f>
        <v/>
      </c>
      <c r="AS125" s="181" t="str">
        <f>IF(AS124="","",VLOOKUP(AS124,シフト記号表!$C$5:$W$46,21,FALSE))</f>
        <v/>
      </c>
      <c r="AT125" s="181" t="str">
        <f>IF(AT124="","",VLOOKUP(AT124,シフト記号表!$C$5:$W$46,21,FALSE))</f>
        <v/>
      </c>
      <c r="AU125" s="182" t="str">
        <f>IF(AU124="","",VLOOKUP(AU124,シフト記号表!$C$5:$W$46,21,FALSE))</f>
        <v/>
      </c>
      <c r="AV125" s="180" t="str">
        <f>IF(AV124="","",VLOOKUP(AV124,シフト記号表!$C$5:$W$46,21,FALSE))</f>
        <v/>
      </c>
      <c r="AW125" s="181" t="str">
        <f>IF(AW124="","",VLOOKUP(AW124,シフト記号表!$C$5:$W$46,21,FALSE))</f>
        <v/>
      </c>
      <c r="AX125" s="181" t="str">
        <f>IF(AX124="","",VLOOKUP(AX124,シフト記号表!$C$5:$W$46,21,FALSE))</f>
        <v/>
      </c>
      <c r="AY125" s="181" t="str">
        <f>IF(AY124="","",VLOOKUP(AY124,シフト記号表!$C$5:$W$46,21,FALSE))</f>
        <v/>
      </c>
      <c r="AZ125" s="181" t="str">
        <f>IF(AZ124="","",VLOOKUP(AZ124,シフト記号表!$C$5:$W$46,21,FALSE))</f>
        <v/>
      </c>
      <c r="BA125" s="181" t="str">
        <f>IF(BA124="","",VLOOKUP(BA124,シフト記号表!$C$5:$W$46,21,FALSE))</f>
        <v/>
      </c>
      <c r="BB125" s="182" t="str">
        <f>IF(BB124="","",VLOOKUP(BB124,シフト記号表!$C$5:$W$46,21,FALSE))</f>
        <v/>
      </c>
      <c r="BC125" s="180" t="str">
        <f>IF(BC124="","",VLOOKUP(BC124,シフト記号表!$C$5:$W$46,21,FALSE))</f>
        <v/>
      </c>
      <c r="BD125" s="181" t="str">
        <f>IF(BD124="","",VLOOKUP(BD124,シフト記号表!$C$5:$W$46,21,FALSE))</f>
        <v/>
      </c>
      <c r="BE125" s="181" t="str">
        <f>IF(BE124="","",VLOOKUP(BE124,シフト記号表!$C$5:$W$46,21,FALSE))</f>
        <v/>
      </c>
      <c r="BF125" s="279">
        <f>IF($BI$3="計画",SUM(AA125:BB125),IF($BI$3="実績",SUM(AA125:BE125),""))</f>
        <v>0</v>
      </c>
      <c r="BG125" s="280"/>
      <c r="BH125" s="253">
        <f t="shared" ref="BH125:BH126" si="25">IF($BI$3="計画",BF125/4,IF($BI$3="実績",(BF125/($BI$7/7)),""))</f>
        <v>0</v>
      </c>
      <c r="BI125" s="254"/>
      <c r="BJ125" s="245"/>
      <c r="BK125" s="246"/>
      <c r="BL125" s="246"/>
      <c r="BM125" s="246"/>
      <c r="BN125" s="247"/>
    </row>
    <row r="126" spans="2:66" ht="20.25" customHeight="1" x14ac:dyDescent="0.4">
      <c r="B126" s="59"/>
      <c r="C126" s="258"/>
      <c r="D126" s="262"/>
      <c r="E126" s="260"/>
      <c r="F126" s="261"/>
      <c r="G126" s="281"/>
      <c r="H126" s="282"/>
      <c r="I126" s="283">
        <f>G125</f>
        <v>0</v>
      </c>
      <c r="J126" s="282"/>
      <c r="K126" s="283">
        <f>M125</f>
        <v>0</v>
      </c>
      <c r="L126" s="282"/>
      <c r="M126" s="284"/>
      <c r="N126" s="285"/>
      <c r="O126" s="286"/>
      <c r="P126" s="287"/>
      <c r="Q126" s="287"/>
      <c r="R126" s="288"/>
      <c r="S126" s="273"/>
      <c r="T126" s="249"/>
      <c r="U126" s="274"/>
      <c r="V126" s="29" t="s">
        <v>126</v>
      </c>
      <c r="W126" s="52"/>
      <c r="X126" s="52"/>
      <c r="Y126" s="53"/>
      <c r="Z126" s="69"/>
      <c r="AA126" s="184" t="str">
        <f>IF(AA124="","",VLOOKUP(AA124,シフト記号表!$C$5:$Y$46,23,FALSE))</f>
        <v/>
      </c>
      <c r="AB126" s="185" t="str">
        <f>IF(AB124="","",VLOOKUP(AB124,シフト記号表!$C$5:$Y$46,23,FALSE))</f>
        <v/>
      </c>
      <c r="AC126" s="185" t="str">
        <f>IF(AC124="","",VLOOKUP(AC124,シフト記号表!$C$5:$Y$46,23,FALSE))</f>
        <v/>
      </c>
      <c r="AD126" s="185" t="str">
        <f>IF(AD124="","",VLOOKUP(AD124,シフト記号表!$C$5:$Y$46,23,FALSE))</f>
        <v/>
      </c>
      <c r="AE126" s="185" t="str">
        <f>IF(AE124="","",VLOOKUP(AE124,シフト記号表!$C$5:$Y$46,23,FALSE))</f>
        <v/>
      </c>
      <c r="AF126" s="185" t="str">
        <f>IF(AF124="","",VLOOKUP(AF124,シフト記号表!$C$5:$Y$46,23,FALSE))</f>
        <v/>
      </c>
      <c r="AG126" s="186" t="str">
        <f>IF(AG124="","",VLOOKUP(AG124,シフト記号表!$C$5:$Y$46,23,FALSE))</f>
        <v/>
      </c>
      <c r="AH126" s="184" t="str">
        <f>IF(AH124="","",VLOOKUP(AH124,シフト記号表!$C$5:$Y$46,23,FALSE))</f>
        <v/>
      </c>
      <c r="AI126" s="185" t="str">
        <f>IF(AI124="","",VLOOKUP(AI124,シフト記号表!$C$5:$Y$46,23,FALSE))</f>
        <v/>
      </c>
      <c r="AJ126" s="185" t="str">
        <f>IF(AJ124="","",VLOOKUP(AJ124,シフト記号表!$C$5:$Y$46,23,FALSE))</f>
        <v/>
      </c>
      <c r="AK126" s="185" t="str">
        <f>IF(AK124="","",VLOOKUP(AK124,シフト記号表!$C$5:$Y$46,23,FALSE))</f>
        <v/>
      </c>
      <c r="AL126" s="185" t="str">
        <f>IF(AL124="","",VLOOKUP(AL124,シフト記号表!$C$5:$Y$46,23,FALSE))</f>
        <v/>
      </c>
      <c r="AM126" s="185" t="str">
        <f>IF(AM124="","",VLOOKUP(AM124,シフト記号表!$C$5:$Y$46,23,FALSE))</f>
        <v/>
      </c>
      <c r="AN126" s="186" t="str">
        <f>IF(AN124="","",VLOOKUP(AN124,シフト記号表!$C$5:$Y$46,23,FALSE))</f>
        <v/>
      </c>
      <c r="AO126" s="184" t="str">
        <f>IF(AO124="","",VLOOKUP(AO124,シフト記号表!$C$5:$Y$46,23,FALSE))</f>
        <v/>
      </c>
      <c r="AP126" s="185" t="str">
        <f>IF(AP124="","",VLOOKUP(AP124,シフト記号表!$C$5:$Y$46,23,FALSE))</f>
        <v/>
      </c>
      <c r="AQ126" s="185" t="str">
        <f>IF(AQ124="","",VLOOKUP(AQ124,シフト記号表!$C$5:$Y$46,23,FALSE))</f>
        <v/>
      </c>
      <c r="AR126" s="185" t="str">
        <f>IF(AR124="","",VLOOKUP(AR124,シフト記号表!$C$5:$Y$46,23,FALSE))</f>
        <v/>
      </c>
      <c r="AS126" s="185" t="str">
        <f>IF(AS124="","",VLOOKUP(AS124,シフト記号表!$C$5:$Y$46,23,FALSE))</f>
        <v/>
      </c>
      <c r="AT126" s="185" t="str">
        <f>IF(AT124="","",VLOOKUP(AT124,シフト記号表!$C$5:$Y$46,23,FALSE))</f>
        <v/>
      </c>
      <c r="AU126" s="186" t="str">
        <f>IF(AU124="","",VLOOKUP(AU124,シフト記号表!$C$5:$Y$46,23,FALSE))</f>
        <v/>
      </c>
      <c r="AV126" s="184" t="str">
        <f>IF(AV124="","",VLOOKUP(AV124,シフト記号表!$C$5:$Y$46,23,FALSE))</f>
        <v/>
      </c>
      <c r="AW126" s="185" t="str">
        <f>IF(AW124="","",VLOOKUP(AW124,シフト記号表!$C$5:$Y$46,23,FALSE))</f>
        <v/>
      </c>
      <c r="AX126" s="185" t="str">
        <f>IF(AX124="","",VLOOKUP(AX124,シフト記号表!$C$5:$Y$46,23,FALSE))</f>
        <v/>
      </c>
      <c r="AY126" s="185" t="str">
        <f>IF(AY124="","",VLOOKUP(AY124,シフト記号表!$C$5:$Y$46,23,FALSE))</f>
        <v/>
      </c>
      <c r="AZ126" s="185" t="str">
        <f>IF(AZ124="","",VLOOKUP(AZ124,シフト記号表!$C$5:$Y$46,23,FALSE))</f>
        <v/>
      </c>
      <c r="BA126" s="185" t="str">
        <f>IF(BA124="","",VLOOKUP(BA124,シフト記号表!$C$5:$Y$46,23,FALSE))</f>
        <v/>
      </c>
      <c r="BB126" s="186" t="str">
        <f>IF(BB124="","",VLOOKUP(BB124,シフト記号表!$C$5:$Y$46,23,FALSE))</f>
        <v/>
      </c>
      <c r="BC126" s="184" t="str">
        <f>IF(BC124="","",VLOOKUP(BC124,シフト記号表!$C$5:$Y$46,23,FALSE))</f>
        <v/>
      </c>
      <c r="BD126" s="185" t="str">
        <f>IF(BD124="","",VLOOKUP(BD124,シフト記号表!$C$5:$Y$46,23,FALSE))</f>
        <v/>
      </c>
      <c r="BE126" s="185" t="str">
        <f>IF(BE124="","",VLOOKUP(BE124,シフト記号表!$C$5:$Y$46,23,FALSE))</f>
        <v/>
      </c>
      <c r="BF126" s="289">
        <f>IF($BI$3="計画",SUM(AA126:BB126),IF($BI$3="実績",SUM(AA126:BE126),""))</f>
        <v>0</v>
      </c>
      <c r="BG126" s="290"/>
      <c r="BH126" s="255">
        <f t="shared" si="25"/>
        <v>0</v>
      </c>
      <c r="BI126" s="256"/>
      <c r="BJ126" s="248"/>
      <c r="BK126" s="249"/>
      <c r="BL126" s="249"/>
      <c r="BM126" s="249"/>
      <c r="BN126" s="250"/>
    </row>
    <row r="127" spans="2:66" ht="20.25" customHeight="1" x14ac:dyDescent="0.4">
      <c r="B127" s="60"/>
      <c r="C127" s="257"/>
      <c r="D127" s="259"/>
      <c r="E127" s="260"/>
      <c r="F127" s="261"/>
      <c r="G127" s="263"/>
      <c r="H127" s="264"/>
      <c r="I127" s="240"/>
      <c r="J127" s="208"/>
      <c r="K127" s="240"/>
      <c r="L127" s="208"/>
      <c r="M127" s="265"/>
      <c r="N127" s="266"/>
      <c r="O127" s="267"/>
      <c r="P127" s="268"/>
      <c r="Q127" s="268"/>
      <c r="R127" s="264"/>
      <c r="S127" s="269"/>
      <c r="T127" s="243"/>
      <c r="U127" s="270"/>
      <c r="V127" s="25" t="s">
        <v>18</v>
      </c>
      <c r="W127" s="32"/>
      <c r="X127" s="32"/>
      <c r="Y127" s="20"/>
      <c r="Z127" s="68"/>
      <c r="AA127" s="211"/>
      <c r="AB127" s="217"/>
      <c r="AC127" s="217"/>
      <c r="AD127" s="217"/>
      <c r="AE127" s="217"/>
      <c r="AF127" s="217"/>
      <c r="AG127" s="213"/>
      <c r="AH127" s="211"/>
      <c r="AI127" s="217"/>
      <c r="AJ127" s="217"/>
      <c r="AK127" s="217"/>
      <c r="AL127" s="217"/>
      <c r="AM127" s="217"/>
      <c r="AN127" s="213"/>
      <c r="AO127" s="211"/>
      <c r="AP127" s="217"/>
      <c r="AQ127" s="217"/>
      <c r="AR127" s="217"/>
      <c r="AS127" s="217"/>
      <c r="AT127" s="217"/>
      <c r="AU127" s="213"/>
      <c r="AV127" s="211"/>
      <c r="AW127" s="217"/>
      <c r="AX127" s="217"/>
      <c r="AY127" s="217"/>
      <c r="AZ127" s="217"/>
      <c r="BA127" s="217"/>
      <c r="BB127" s="213"/>
      <c r="BC127" s="211"/>
      <c r="BD127" s="217"/>
      <c r="BE127" s="218"/>
      <c r="BF127" s="275"/>
      <c r="BG127" s="276"/>
      <c r="BH127" s="251"/>
      <c r="BI127" s="252"/>
      <c r="BJ127" s="242"/>
      <c r="BK127" s="243"/>
      <c r="BL127" s="243"/>
      <c r="BM127" s="243"/>
      <c r="BN127" s="244"/>
    </row>
    <row r="128" spans="2:66" ht="20.25" customHeight="1" x14ac:dyDescent="0.4">
      <c r="B128" s="58">
        <f>B125+1</f>
        <v>37</v>
      </c>
      <c r="C128" s="258"/>
      <c r="D128" s="262"/>
      <c r="E128" s="260"/>
      <c r="F128" s="261"/>
      <c r="G128" s="263"/>
      <c r="H128" s="264"/>
      <c r="I128" s="240"/>
      <c r="J128" s="208"/>
      <c r="K128" s="240"/>
      <c r="L128" s="208"/>
      <c r="M128" s="277"/>
      <c r="N128" s="278"/>
      <c r="O128" s="267"/>
      <c r="P128" s="268"/>
      <c r="Q128" s="268"/>
      <c r="R128" s="264"/>
      <c r="S128" s="271"/>
      <c r="T128" s="246"/>
      <c r="U128" s="272"/>
      <c r="V128" s="27" t="s">
        <v>84</v>
      </c>
      <c r="W128" s="28"/>
      <c r="X128" s="28"/>
      <c r="Y128" s="23"/>
      <c r="Z128" s="63"/>
      <c r="AA128" s="180" t="str">
        <f>IF(AA127="","",VLOOKUP(AA127,シフト記号表!$C$5:$W$46,21,FALSE))</f>
        <v/>
      </c>
      <c r="AB128" s="181" t="str">
        <f>IF(AB127="","",VLOOKUP(AB127,シフト記号表!$C$5:$W$46,21,FALSE))</f>
        <v/>
      </c>
      <c r="AC128" s="181" t="str">
        <f>IF(AC127="","",VLOOKUP(AC127,シフト記号表!$C$5:$W$46,21,FALSE))</f>
        <v/>
      </c>
      <c r="AD128" s="181" t="str">
        <f>IF(AD127="","",VLOOKUP(AD127,シフト記号表!$C$5:$W$46,21,FALSE))</f>
        <v/>
      </c>
      <c r="AE128" s="181" t="str">
        <f>IF(AE127="","",VLOOKUP(AE127,シフト記号表!$C$5:$W$46,21,FALSE))</f>
        <v/>
      </c>
      <c r="AF128" s="181" t="str">
        <f>IF(AF127="","",VLOOKUP(AF127,シフト記号表!$C$5:$W$46,21,FALSE))</f>
        <v/>
      </c>
      <c r="AG128" s="182" t="str">
        <f>IF(AG127="","",VLOOKUP(AG127,シフト記号表!$C$5:$W$46,21,FALSE))</f>
        <v/>
      </c>
      <c r="AH128" s="180" t="str">
        <f>IF(AH127="","",VLOOKUP(AH127,シフト記号表!$C$5:$W$46,21,FALSE))</f>
        <v/>
      </c>
      <c r="AI128" s="181" t="str">
        <f>IF(AI127="","",VLOOKUP(AI127,シフト記号表!$C$5:$W$46,21,FALSE))</f>
        <v/>
      </c>
      <c r="AJ128" s="181" t="str">
        <f>IF(AJ127="","",VLOOKUP(AJ127,シフト記号表!$C$5:$W$46,21,FALSE))</f>
        <v/>
      </c>
      <c r="AK128" s="181" t="str">
        <f>IF(AK127="","",VLOOKUP(AK127,シフト記号表!$C$5:$W$46,21,FALSE))</f>
        <v/>
      </c>
      <c r="AL128" s="181" t="str">
        <f>IF(AL127="","",VLOOKUP(AL127,シフト記号表!$C$5:$W$46,21,FALSE))</f>
        <v/>
      </c>
      <c r="AM128" s="181" t="str">
        <f>IF(AM127="","",VLOOKUP(AM127,シフト記号表!$C$5:$W$46,21,FALSE))</f>
        <v/>
      </c>
      <c r="AN128" s="182" t="str">
        <f>IF(AN127="","",VLOOKUP(AN127,シフト記号表!$C$5:$W$46,21,FALSE))</f>
        <v/>
      </c>
      <c r="AO128" s="180" t="str">
        <f>IF(AO127="","",VLOOKUP(AO127,シフト記号表!$C$5:$W$46,21,FALSE))</f>
        <v/>
      </c>
      <c r="AP128" s="181" t="str">
        <f>IF(AP127="","",VLOOKUP(AP127,シフト記号表!$C$5:$W$46,21,FALSE))</f>
        <v/>
      </c>
      <c r="AQ128" s="181" t="str">
        <f>IF(AQ127="","",VLOOKUP(AQ127,シフト記号表!$C$5:$W$46,21,FALSE))</f>
        <v/>
      </c>
      <c r="AR128" s="181" t="str">
        <f>IF(AR127="","",VLOOKUP(AR127,シフト記号表!$C$5:$W$46,21,FALSE))</f>
        <v/>
      </c>
      <c r="AS128" s="181" t="str">
        <f>IF(AS127="","",VLOOKUP(AS127,シフト記号表!$C$5:$W$46,21,FALSE))</f>
        <v/>
      </c>
      <c r="AT128" s="181" t="str">
        <f>IF(AT127="","",VLOOKUP(AT127,シフト記号表!$C$5:$W$46,21,FALSE))</f>
        <v/>
      </c>
      <c r="AU128" s="182" t="str">
        <f>IF(AU127="","",VLOOKUP(AU127,シフト記号表!$C$5:$W$46,21,FALSE))</f>
        <v/>
      </c>
      <c r="AV128" s="180" t="str">
        <f>IF(AV127="","",VLOOKUP(AV127,シフト記号表!$C$5:$W$46,21,FALSE))</f>
        <v/>
      </c>
      <c r="AW128" s="181" t="str">
        <f>IF(AW127="","",VLOOKUP(AW127,シフト記号表!$C$5:$W$46,21,FALSE))</f>
        <v/>
      </c>
      <c r="AX128" s="181" t="str">
        <f>IF(AX127="","",VLOOKUP(AX127,シフト記号表!$C$5:$W$46,21,FALSE))</f>
        <v/>
      </c>
      <c r="AY128" s="181" t="str">
        <f>IF(AY127="","",VLOOKUP(AY127,シフト記号表!$C$5:$W$46,21,FALSE))</f>
        <v/>
      </c>
      <c r="AZ128" s="181" t="str">
        <f>IF(AZ127="","",VLOOKUP(AZ127,シフト記号表!$C$5:$W$46,21,FALSE))</f>
        <v/>
      </c>
      <c r="BA128" s="181" t="str">
        <f>IF(BA127="","",VLOOKUP(BA127,シフト記号表!$C$5:$W$46,21,FALSE))</f>
        <v/>
      </c>
      <c r="BB128" s="182" t="str">
        <f>IF(BB127="","",VLOOKUP(BB127,シフト記号表!$C$5:$W$46,21,FALSE))</f>
        <v/>
      </c>
      <c r="BC128" s="180" t="str">
        <f>IF(BC127="","",VLOOKUP(BC127,シフト記号表!$C$5:$W$46,21,FALSE))</f>
        <v/>
      </c>
      <c r="BD128" s="181" t="str">
        <f>IF(BD127="","",VLOOKUP(BD127,シフト記号表!$C$5:$W$46,21,FALSE))</f>
        <v/>
      </c>
      <c r="BE128" s="181" t="str">
        <f>IF(BE127="","",VLOOKUP(BE127,シフト記号表!$C$5:$W$46,21,FALSE))</f>
        <v/>
      </c>
      <c r="BF128" s="279">
        <f>IF($BI$3="計画",SUM(AA128:BB128),IF($BI$3="実績",SUM(AA128:BE128),""))</f>
        <v>0</v>
      </c>
      <c r="BG128" s="280"/>
      <c r="BH128" s="253">
        <f t="shared" ref="BH128:BH129" si="26">IF($BI$3="計画",BF128/4,IF($BI$3="実績",(BF128/($BI$7/7)),""))</f>
        <v>0</v>
      </c>
      <c r="BI128" s="254"/>
      <c r="BJ128" s="245"/>
      <c r="BK128" s="246"/>
      <c r="BL128" s="246"/>
      <c r="BM128" s="246"/>
      <c r="BN128" s="247"/>
    </row>
    <row r="129" spans="2:66" ht="20.25" customHeight="1" x14ac:dyDescent="0.4">
      <c r="B129" s="59"/>
      <c r="C129" s="258"/>
      <c r="D129" s="262"/>
      <c r="E129" s="260"/>
      <c r="F129" s="261"/>
      <c r="G129" s="281"/>
      <c r="H129" s="282"/>
      <c r="I129" s="283">
        <f>G128</f>
        <v>0</v>
      </c>
      <c r="J129" s="282"/>
      <c r="K129" s="283">
        <f>M128</f>
        <v>0</v>
      </c>
      <c r="L129" s="282"/>
      <c r="M129" s="284"/>
      <c r="N129" s="285"/>
      <c r="O129" s="286"/>
      <c r="P129" s="287"/>
      <c r="Q129" s="287"/>
      <c r="R129" s="288"/>
      <c r="S129" s="273"/>
      <c r="T129" s="249"/>
      <c r="U129" s="274"/>
      <c r="V129" s="29" t="s">
        <v>126</v>
      </c>
      <c r="W129" s="52"/>
      <c r="X129" s="52"/>
      <c r="Y129" s="53"/>
      <c r="Z129" s="69"/>
      <c r="AA129" s="184" t="str">
        <f>IF(AA127="","",VLOOKUP(AA127,シフト記号表!$C$5:$Y$46,23,FALSE))</f>
        <v/>
      </c>
      <c r="AB129" s="185" t="str">
        <f>IF(AB127="","",VLOOKUP(AB127,シフト記号表!$C$5:$Y$46,23,FALSE))</f>
        <v/>
      </c>
      <c r="AC129" s="185" t="str">
        <f>IF(AC127="","",VLOOKUP(AC127,シフト記号表!$C$5:$Y$46,23,FALSE))</f>
        <v/>
      </c>
      <c r="AD129" s="185" t="str">
        <f>IF(AD127="","",VLOOKUP(AD127,シフト記号表!$C$5:$Y$46,23,FALSE))</f>
        <v/>
      </c>
      <c r="AE129" s="185" t="str">
        <f>IF(AE127="","",VLOOKUP(AE127,シフト記号表!$C$5:$Y$46,23,FALSE))</f>
        <v/>
      </c>
      <c r="AF129" s="185" t="str">
        <f>IF(AF127="","",VLOOKUP(AF127,シフト記号表!$C$5:$Y$46,23,FALSE))</f>
        <v/>
      </c>
      <c r="AG129" s="186" t="str">
        <f>IF(AG127="","",VLOOKUP(AG127,シフト記号表!$C$5:$Y$46,23,FALSE))</f>
        <v/>
      </c>
      <c r="AH129" s="184" t="str">
        <f>IF(AH127="","",VLOOKUP(AH127,シフト記号表!$C$5:$Y$46,23,FALSE))</f>
        <v/>
      </c>
      <c r="AI129" s="185" t="str">
        <f>IF(AI127="","",VLOOKUP(AI127,シフト記号表!$C$5:$Y$46,23,FALSE))</f>
        <v/>
      </c>
      <c r="AJ129" s="185" t="str">
        <f>IF(AJ127="","",VLOOKUP(AJ127,シフト記号表!$C$5:$Y$46,23,FALSE))</f>
        <v/>
      </c>
      <c r="AK129" s="185" t="str">
        <f>IF(AK127="","",VLOOKUP(AK127,シフト記号表!$C$5:$Y$46,23,FALSE))</f>
        <v/>
      </c>
      <c r="AL129" s="185" t="str">
        <f>IF(AL127="","",VLOOKUP(AL127,シフト記号表!$C$5:$Y$46,23,FALSE))</f>
        <v/>
      </c>
      <c r="AM129" s="185" t="str">
        <f>IF(AM127="","",VLOOKUP(AM127,シフト記号表!$C$5:$Y$46,23,FALSE))</f>
        <v/>
      </c>
      <c r="AN129" s="186" t="str">
        <f>IF(AN127="","",VLOOKUP(AN127,シフト記号表!$C$5:$Y$46,23,FALSE))</f>
        <v/>
      </c>
      <c r="AO129" s="184" t="str">
        <f>IF(AO127="","",VLOOKUP(AO127,シフト記号表!$C$5:$Y$46,23,FALSE))</f>
        <v/>
      </c>
      <c r="AP129" s="185" t="str">
        <f>IF(AP127="","",VLOOKUP(AP127,シフト記号表!$C$5:$Y$46,23,FALSE))</f>
        <v/>
      </c>
      <c r="AQ129" s="185" t="str">
        <f>IF(AQ127="","",VLOOKUP(AQ127,シフト記号表!$C$5:$Y$46,23,FALSE))</f>
        <v/>
      </c>
      <c r="AR129" s="185" t="str">
        <f>IF(AR127="","",VLOOKUP(AR127,シフト記号表!$C$5:$Y$46,23,FALSE))</f>
        <v/>
      </c>
      <c r="AS129" s="185" t="str">
        <f>IF(AS127="","",VLOOKUP(AS127,シフト記号表!$C$5:$Y$46,23,FALSE))</f>
        <v/>
      </c>
      <c r="AT129" s="185" t="str">
        <f>IF(AT127="","",VLOOKUP(AT127,シフト記号表!$C$5:$Y$46,23,FALSE))</f>
        <v/>
      </c>
      <c r="AU129" s="186" t="str">
        <f>IF(AU127="","",VLOOKUP(AU127,シフト記号表!$C$5:$Y$46,23,FALSE))</f>
        <v/>
      </c>
      <c r="AV129" s="184" t="str">
        <f>IF(AV127="","",VLOOKUP(AV127,シフト記号表!$C$5:$Y$46,23,FALSE))</f>
        <v/>
      </c>
      <c r="AW129" s="185" t="str">
        <f>IF(AW127="","",VLOOKUP(AW127,シフト記号表!$C$5:$Y$46,23,FALSE))</f>
        <v/>
      </c>
      <c r="AX129" s="185" t="str">
        <f>IF(AX127="","",VLOOKUP(AX127,シフト記号表!$C$5:$Y$46,23,FALSE))</f>
        <v/>
      </c>
      <c r="AY129" s="185" t="str">
        <f>IF(AY127="","",VLOOKUP(AY127,シフト記号表!$C$5:$Y$46,23,FALSE))</f>
        <v/>
      </c>
      <c r="AZ129" s="185" t="str">
        <f>IF(AZ127="","",VLOOKUP(AZ127,シフト記号表!$C$5:$Y$46,23,FALSE))</f>
        <v/>
      </c>
      <c r="BA129" s="185" t="str">
        <f>IF(BA127="","",VLOOKUP(BA127,シフト記号表!$C$5:$Y$46,23,FALSE))</f>
        <v/>
      </c>
      <c r="BB129" s="186" t="str">
        <f>IF(BB127="","",VLOOKUP(BB127,シフト記号表!$C$5:$Y$46,23,FALSE))</f>
        <v/>
      </c>
      <c r="BC129" s="184" t="str">
        <f>IF(BC127="","",VLOOKUP(BC127,シフト記号表!$C$5:$Y$46,23,FALSE))</f>
        <v/>
      </c>
      <c r="BD129" s="185" t="str">
        <f>IF(BD127="","",VLOOKUP(BD127,シフト記号表!$C$5:$Y$46,23,FALSE))</f>
        <v/>
      </c>
      <c r="BE129" s="185" t="str">
        <f>IF(BE127="","",VLOOKUP(BE127,シフト記号表!$C$5:$Y$46,23,FALSE))</f>
        <v/>
      </c>
      <c r="BF129" s="289">
        <f>IF($BI$3="計画",SUM(AA129:BB129),IF($BI$3="実績",SUM(AA129:BE129),""))</f>
        <v>0</v>
      </c>
      <c r="BG129" s="290"/>
      <c r="BH129" s="255">
        <f t="shared" si="26"/>
        <v>0</v>
      </c>
      <c r="BI129" s="256"/>
      <c r="BJ129" s="248"/>
      <c r="BK129" s="249"/>
      <c r="BL129" s="249"/>
      <c r="BM129" s="249"/>
      <c r="BN129" s="250"/>
    </row>
    <row r="130" spans="2:66" ht="20.25" customHeight="1" x14ac:dyDescent="0.4">
      <c r="B130" s="60"/>
      <c r="C130" s="257"/>
      <c r="D130" s="259"/>
      <c r="E130" s="260"/>
      <c r="F130" s="261"/>
      <c r="G130" s="263"/>
      <c r="H130" s="264"/>
      <c r="I130" s="240"/>
      <c r="J130" s="208"/>
      <c r="K130" s="240"/>
      <c r="L130" s="208"/>
      <c r="M130" s="265"/>
      <c r="N130" s="266"/>
      <c r="O130" s="267"/>
      <c r="P130" s="268"/>
      <c r="Q130" s="268"/>
      <c r="R130" s="264"/>
      <c r="S130" s="269"/>
      <c r="T130" s="243"/>
      <c r="U130" s="270"/>
      <c r="V130" s="25" t="s">
        <v>18</v>
      </c>
      <c r="W130" s="32"/>
      <c r="X130" s="32"/>
      <c r="Y130" s="20"/>
      <c r="Z130" s="68"/>
      <c r="AA130" s="211"/>
      <c r="AB130" s="217"/>
      <c r="AC130" s="217"/>
      <c r="AD130" s="217"/>
      <c r="AE130" s="217"/>
      <c r="AF130" s="217"/>
      <c r="AG130" s="213"/>
      <c r="AH130" s="211"/>
      <c r="AI130" s="217"/>
      <c r="AJ130" s="217"/>
      <c r="AK130" s="217"/>
      <c r="AL130" s="217"/>
      <c r="AM130" s="217"/>
      <c r="AN130" s="213"/>
      <c r="AO130" s="211"/>
      <c r="AP130" s="217"/>
      <c r="AQ130" s="217"/>
      <c r="AR130" s="217"/>
      <c r="AS130" s="217"/>
      <c r="AT130" s="217"/>
      <c r="AU130" s="213"/>
      <c r="AV130" s="211"/>
      <c r="AW130" s="217"/>
      <c r="AX130" s="217"/>
      <c r="AY130" s="217"/>
      <c r="AZ130" s="217"/>
      <c r="BA130" s="217"/>
      <c r="BB130" s="213"/>
      <c r="BC130" s="211"/>
      <c r="BD130" s="217"/>
      <c r="BE130" s="218"/>
      <c r="BF130" s="275"/>
      <c r="BG130" s="276"/>
      <c r="BH130" s="251"/>
      <c r="BI130" s="252"/>
      <c r="BJ130" s="242"/>
      <c r="BK130" s="243"/>
      <c r="BL130" s="243"/>
      <c r="BM130" s="243"/>
      <c r="BN130" s="244"/>
    </row>
    <row r="131" spans="2:66" ht="20.25" customHeight="1" x14ac:dyDescent="0.4">
      <c r="B131" s="58">
        <f>B128+1</f>
        <v>38</v>
      </c>
      <c r="C131" s="258"/>
      <c r="D131" s="262"/>
      <c r="E131" s="260"/>
      <c r="F131" s="261"/>
      <c r="G131" s="263"/>
      <c r="H131" s="264"/>
      <c r="I131" s="240"/>
      <c r="J131" s="208"/>
      <c r="K131" s="240"/>
      <c r="L131" s="208"/>
      <c r="M131" s="277"/>
      <c r="N131" s="278"/>
      <c r="O131" s="267"/>
      <c r="P131" s="268"/>
      <c r="Q131" s="268"/>
      <c r="R131" s="264"/>
      <c r="S131" s="271"/>
      <c r="T131" s="246"/>
      <c r="U131" s="272"/>
      <c r="V131" s="27" t="s">
        <v>84</v>
      </c>
      <c r="W131" s="28"/>
      <c r="X131" s="28"/>
      <c r="Y131" s="23"/>
      <c r="Z131" s="63"/>
      <c r="AA131" s="180" t="str">
        <f>IF(AA130="","",VLOOKUP(AA130,シフト記号表!$C$5:$W$46,21,FALSE))</f>
        <v/>
      </c>
      <c r="AB131" s="181" t="str">
        <f>IF(AB130="","",VLOOKUP(AB130,シフト記号表!$C$5:$W$46,21,FALSE))</f>
        <v/>
      </c>
      <c r="AC131" s="181" t="str">
        <f>IF(AC130="","",VLOOKUP(AC130,シフト記号表!$C$5:$W$46,21,FALSE))</f>
        <v/>
      </c>
      <c r="AD131" s="181" t="str">
        <f>IF(AD130="","",VLOOKUP(AD130,シフト記号表!$C$5:$W$46,21,FALSE))</f>
        <v/>
      </c>
      <c r="AE131" s="181" t="str">
        <f>IF(AE130="","",VLOOKUP(AE130,シフト記号表!$C$5:$W$46,21,FALSE))</f>
        <v/>
      </c>
      <c r="AF131" s="181" t="str">
        <f>IF(AF130="","",VLOOKUP(AF130,シフト記号表!$C$5:$W$46,21,FALSE))</f>
        <v/>
      </c>
      <c r="AG131" s="182" t="str">
        <f>IF(AG130="","",VLOOKUP(AG130,シフト記号表!$C$5:$W$46,21,FALSE))</f>
        <v/>
      </c>
      <c r="AH131" s="180" t="str">
        <f>IF(AH130="","",VLOOKUP(AH130,シフト記号表!$C$5:$W$46,21,FALSE))</f>
        <v/>
      </c>
      <c r="AI131" s="181" t="str">
        <f>IF(AI130="","",VLOOKUP(AI130,シフト記号表!$C$5:$W$46,21,FALSE))</f>
        <v/>
      </c>
      <c r="AJ131" s="181" t="str">
        <f>IF(AJ130="","",VLOOKUP(AJ130,シフト記号表!$C$5:$W$46,21,FALSE))</f>
        <v/>
      </c>
      <c r="AK131" s="181" t="str">
        <f>IF(AK130="","",VLOOKUP(AK130,シフト記号表!$C$5:$W$46,21,FALSE))</f>
        <v/>
      </c>
      <c r="AL131" s="181" t="str">
        <f>IF(AL130="","",VLOOKUP(AL130,シフト記号表!$C$5:$W$46,21,FALSE))</f>
        <v/>
      </c>
      <c r="AM131" s="181" t="str">
        <f>IF(AM130="","",VLOOKUP(AM130,シフト記号表!$C$5:$W$46,21,FALSE))</f>
        <v/>
      </c>
      <c r="AN131" s="182" t="str">
        <f>IF(AN130="","",VLOOKUP(AN130,シフト記号表!$C$5:$W$46,21,FALSE))</f>
        <v/>
      </c>
      <c r="AO131" s="180" t="str">
        <f>IF(AO130="","",VLOOKUP(AO130,シフト記号表!$C$5:$W$46,21,FALSE))</f>
        <v/>
      </c>
      <c r="AP131" s="181" t="str">
        <f>IF(AP130="","",VLOOKUP(AP130,シフト記号表!$C$5:$W$46,21,FALSE))</f>
        <v/>
      </c>
      <c r="AQ131" s="181" t="str">
        <f>IF(AQ130="","",VLOOKUP(AQ130,シフト記号表!$C$5:$W$46,21,FALSE))</f>
        <v/>
      </c>
      <c r="AR131" s="181" t="str">
        <f>IF(AR130="","",VLOOKUP(AR130,シフト記号表!$C$5:$W$46,21,FALSE))</f>
        <v/>
      </c>
      <c r="AS131" s="181" t="str">
        <f>IF(AS130="","",VLOOKUP(AS130,シフト記号表!$C$5:$W$46,21,FALSE))</f>
        <v/>
      </c>
      <c r="AT131" s="181" t="str">
        <f>IF(AT130="","",VLOOKUP(AT130,シフト記号表!$C$5:$W$46,21,FALSE))</f>
        <v/>
      </c>
      <c r="AU131" s="182" t="str">
        <f>IF(AU130="","",VLOOKUP(AU130,シフト記号表!$C$5:$W$46,21,FALSE))</f>
        <v/>
      </c>
      <c r="AV131" s="180" t="str">
        <f>IF(AV130="","",VLOOKUP(AV130,シフト記号表!$C$5:$W$46,21,FALSE))</f>
        <v/>
      </c>
      <c r="AW131" s="181" t="str">
        <f>IF(AW130="","",VLOOKUP(AW130,シフト記号表!$C$5:$W$46,21,FALSE))</f>
        <v/>
      </c>
      <c r="AX131" s="181" t="str">
        <f>IF(AX130="","",VLOOKUP(AX130,シフト記号表!$C$5:$W$46,21,FALSE))</f>
        <v/>
      </c>
      <c r="AY131" s="181" t="str">
        <f>IF(AY130="","",VLOOKUP(AY130,シフト記号表!$C$5:$W$46,21,FALSE))</f>
        <v/>
      </c>
      <c r="AZ131" s="181" t="str">
        <f>IF(AZ130="","",VLOOKUP(AZ130,シフト記号表!$C$5:$W$46,21,FALSE))</f>
        <v/>
      </c>
      <c r="BA131" s="181" t="str">
        <f>IF(BA130="","",VLOOKUP(BA130,シフト記号表!$C$5:$W$46,21,FALSE))</f>
        <v/>
      </c>
      <c r="BB131" s="182" t="str">
        <f>IF(BB130="","",VLOOKUP(BB130,シフト記号表!$C$5:$W$46,21,FALSE))</f>
        <v/>
      </c>
      <c r="BC131" s="180" t="str">
        <f>IF(BC130="","",VLOOKUP(BC130,シフト記号表!$C$5:$W$46,21,FALSE))</f>
        <v/>
      </c>
      <c r="BD131" s="181" t="str">
        <f>IF(BD130="","",VLOOKUP(BD130,シフト記号表!$C$5:$W$46,21,FALSE))</f>
        <v/>
      </c>
      <c r="BE131" s="181" t="str">
        <f>IF(BE130="","",VLOOKUP(BE130,シフト記号表!$C$5:$W$46,21,FALSE))</f>
        <v/>
      </c>
      <c r="BF131" s="279">
        <f>IF($BI$3="計画",SUM(AA131:BB131),IF($BI$3="実績",SUM(AA131:BE131),""))</f>
        <v>0</v>
      </c>
      <c r="BG131" s="280"/>
      <c r="BH131" s="253">
        <f t="shared" ref="BH131:BH132" si="27">IF($BI$3="計画",BF131/4,IF($BI$3="実績",(BF131/($BI$7/7)),""))</f>
        <v>0</v>
      </c>
      <c r="BI131" s="254"/>
      <c r="BJ131" s="245"/>
      <c r="BK131" s="246"/>
      <c r="BL131" s="246"/>
      <c r="BM131" s="246"/>
      <c r="BN131" s="247"/>
    </row>
    <row r="132" spans="2:66" ht="20.25" customHeight="1" x14ac:dyDescent="0.4">
      <c r="B132" s="59"/>
      <c r="C132" s="258"/>
      <c r="D132" s="262"/>
      <c r="E132" s="260"/>
      <c r="F132" s="261"/>
      <c r="G132" s="281"/>
      <c r="H132" s="282"/>
      <c r="I132" s="283">
        <f>G131</f>
        <v>0</v>
      </c>
      <c r="J132" s="282"/>
      <c r="K132" s="283">
        <f>M131</f>
        <v>0</v>
      </c>
      <c r="L132" s="282"/>
      <c r="M132" s="284"/>
      <c r="N132" s="285"/>
      <c r="O132" s="286"/>
      <c r="P132" s="287"/>
      <c r="Q132" s="287"/>
      <c r="R132" s="288"/>
      <c r="S132" s="273"/>
      <c r="T132" s="249"/>
      <c r="U132" s="274"/>
      <c r="V132" s="29" t="s">
        <v>126</v>
      </c>
      <c r="W132" s="52"/>
      <c r="X132" s="52"/>
      <c r="Y132" s="53"/>
      <c r="Z132" s="69"/>
      <c r="AA132" s="184" t="str">
        <f>IF(AA130="","",VLOOKUP(AA130,シフト記号表!$C$5:$Y$46,23,FALSE))</f>
        <v/>
      </c>
      <c r="AB132" s="185" t="str">
        <f>IF(AB130="","",VLOOKUP(AB130,シフト記号表!$C$5:$Y$46,23,FALSE))</f>
        <v/>
      </c>
      <c r="AC132" s="185" t="str">
        <f>IF(AC130="","",VLOOKUP(AC130,シフト記号表!$C$5:$Y$46,23,FALSE))</f>
        <v/>
      </c>
      <c r="AD132" s="185" t="str">
        <f>IF(AD130="","",VLOOKUP(AD130,シフト記号表!$C$5:$Y$46,23,FALSE))</f>
        <v/>
      </c>
      <c r="AE132" s="185" t="str">
        <f>IF(AE130="","",VLOOKUP(AE130,シフト記号表!$C$5:$Y$46,23,FALSE))</f>
        <v/>
      </c>
      <c r="AF132" s="185" t="str">
        <f>IF(AF130="","",VLOOKUP(AF130,シフト記号表!$C$5:$Y$46,23,FALSE))</f>
        <v/>
      </c>
      <c r="AG132" s="186" t="str">
        <f>IF(AG130="","",VLOOKUP(AG130,シフト記号表!$C$5:$Y$46,23,FALSE))</f>
        <v/>
      </c>
      <c r="AH132" s="184" t="str">
        <f>IF(AH130="","",VLOOKUP(AH130,シフト記号表!$C$5:$Y$46,23,FALSE))</f>
        <v/>
      </c>
      <c r="AI132" s="185" t="str">
        <f>IF(AI130="","",VLOOKUP(AI130,シフト記号表!$C$5:$Y$46,23,FALSE))</f>
        <v/>
      </c>
      <c r="AJ132" s="185" t="str">
        <f>IF(AJ130="","",VLOOKUP(AJ130,シフト記号表!$C$5:$Y$46,23,FALSE))</f>
        <v/>
      </c>
      <c r="AK132" s="185" t="str">
        <f>IF(AK130="","",VLOOKUP(AK130,シフト記号表!$C$5:$Y$46,23,FALSE))</f>
        <v/>
      </c>
      <c r="AL132" s="185" t="str">
        <f>IF(AL130="","",VLOOKUP(AL130,シフト記号表!$C$5:$Y$46,23,FALSE))</f>
        <v/>
      </c>
      <c r="AM132" s="185" t="str">
        <f>IF(AM130="","",VLOOKUP(AM130,シフト記号表!$C$5:$Y$46,23,FALSE))</f>
        <v/>
      </c>
      <c r="AN132" s="186" t="str">
        <f>IF(AN130="","",VLOOKUP(AN130,シフト記号表!$C$5:$Y$46,23,FALSE))</f>
        <v/>
      </c>
      <c r="AO132" s="184" t="str">
        <f>IF(AO130="","",VLOOKUP(AO130,シフト記号表!$C$5:$Y$46,23,FALSE))</f>
        <v/>
      </c>
      <c r="AP132" s="185" t="str">
        <f>IF(AP130="","",VLOOKUP(AP130,シフト記号表!$C$5:$Y$46,23,FALSE))</f>
        <v/>
      </c>
      <c r="AQ132" s="185" t="str">
        <f>IF(AQ130="","",VLOOKUP(AQ130,シフト記号表!$C$5:$Y$46,23,FALSE))</f>
        <v/>
      </c>
      <c r="AR132" s="185" t="str">
        <f>IF(AR130="","",VLOOKUP(AR130,シフト記号表!$C$5:$Y$46,23,FALSE))</f>
        <v/>
      </c>
      <c r="AS132" s="185" t="str">
        <f>IF(AS130="","",VLOOKUP(AS130,シフト記号表!$C$5:$Y$46,23,FALSE))</f>
        <v/>
      </c>
      <c r="AT132" s="185" t="str">
        <f>IF(AT130="","",VLOOKUP(AT130,シフト記号表!$C$5:$Y$46,23,FALSE))</f>
        <v/>
      </c>
      <c r="AU132" s="186" t="str">
        <f>IF(AU130="","",VLOOKUP(AU130,シフト記号表!$C$5:$Y$46,23,FALSE))</f>
        <v/>
      </c>
      <c r="AV132" s="184" t="str">
        <f>IF(AV130="","",VLOOKUP(AV130,シフト記号表!$C$5:$Y$46,23,FALSE))</f>
        <v/>
      </c>
      <c r="AW132" s="185" t="str">
        <f>IF(AW130="","",VLOOKUP(AW130,シフト記号表!$C$5:$Y$46,23,FALSE))</f>
        <v/>
      </c>
      <c r="AX132" s="185" t="str">
        <f>IF(AX130="","",VLOOKUP(AX130,シフト記号表!$C$5:$Y$46,23,FALSE))</f>
        <v/>
      </c>
      <c r="AY132" s="185" t="str">
        <f>IF(AY130="","",VLOOKUP(AY130,シフト記号表!$C$5:$Y$46,23,FALSE))</f>
        <v/>
      </c>
      <c r="AZ132" s="185" t="str">
        <f>IF(AZ130="","",VLOOKUP(AZ130,シフト記号表!$C$5:$Y$46,23,FALSE))</f>
        <v/>
      </c>
      <c r="BA132" s="185" t="str">
        <f>IF(BA130="","",VLOOKUP(BA130,シフト記号表!$C$5:$Y$46,23,FALSE))</f>
        <v/>
      </c>
      <c r="BB132" s="186" t="str">
        <f>IF(BB130="","",VLOOKUP(BB130,シフト記号表!$C$5:$Y$46,23,FALSE))</f>
        <v/>
      </c>
      <c r="BC132" s="184" t="str">
        <f>IF(BC130="","",VLOOKUP(BC130,シフト記号表!$C$5:$Y$46,23,FALSE))</f>
        <v/>
      </c>
      <c r="BD132" s="185" t="str">
        <f>IF(BD130="","",VLOOKUP(BD130,シフト記号表!$C$5:$Y$46,23,FALSE))</f>
        <v/>
      </c>
      <c r="BE132" s="185" t="str">
        <f>IF(BE130="","",VLOOKUP(BE130,シフト記号表!$C$5:$Y$46,23,FALSE))</f>
        <v/>
      </c>
      <c r="BF132" s="289">
        <f>IF($BI$3="計画",SUM(AA132:BB132),IF($BI$3="実績",SUM(AA132:BE132),""))</f>
        <v>0</v>
      </c>
      <c r="BG132" s="290"/>
      <c r="BH132" s="255">
        <f t="shared" si="27"/>
        <v>0</v>
      </c>
      <c r="BI132" s="256"/>
      <c r="BJ132" s="248"/>
      <c r="BK132" s="249"/>
      <c r="BL132" s="249"/>
      <c r="BM132" s="249"/>
      <c r="BN132" s="250"/>
    </row>
    <row r="133" spans="2:66" ht="20.25" customHeight="1" x14ac:dyDescent="0.4">
      <c r="B133" s="60"/>
      <c r="C133" s="257"/>
      <c r="D133" s="259"/>
      <c r="E133" s="260"/>
      <c r="F133" s="261"/>
      <c r="G133" s="263"/>
      <c r="H133" s="264"/>
      <c r="I133" s="240"/>
      <c r="J133" s="208"/>
      <c r="K133" s="240"/>
      <c r="L133" s="208"/>
      <c r="M133" s="265"/>
      <c r="N133" s="266"/>
      <c r="O133" s="267"/>
      <c r="P133" s="268"/>
      <c r="Q133" s="268"/>
      <c r="R133" s="264"/>
      <c r="S133" s="269"/>
      <c r="T133" s="243"/>
      <c r="U133" s="270"/>
      <c r="V133" s="25" t="s">
        <v>18</v>
      </c>
      <c r="W133" s="32"/>
      <c r="X133" s="32"/>
      <c r="Y133" s="20"/>
      <c r="Z133" s="68"/>
      <c r="AA133" s="211"/>
      <c r="AB133" s="217"/>
      <c r="AC133" s="217"/>
      <c r="AD133" s="217"/>
      <c r="AE133" s="217"/>
      <c r="AF133" s="217"/>
      <c r="AG133" s="213"/>
      <c r="AH133" s="211"/>
      <c r="AI133" s="217"/>
      <c r="AJ133" s="217"/>
      <c r="AK133" s="217"/>
      <c r="AL133" s="217"/>
      <c r="AM133" s="217"/>
      <c r="AN133" s="213"/>
      <c r="AO133" s="211"/>
      <c r="AP133" s="217"/>
      <c r="AQ133" s="217"/>
      <c r="AR133" s="217"/>
      <c r="AS133" s="217"/>
      <c r="AT133" s="217"/>
      <c r="AU133" s="213"/>
      <c r="AV133" s="211"/>
      <c r="AW133" s="217"/>
      <c r="AX133" s="217"/>
      <c r="AY133" s="217"/>
      <c r="AZ133" s="217"/>
      <c r="BA133" s="217"/>
      <c r="BB133" s="213"/>
      <c r="BC133" s="211"/>
      <c r="BD133" s="217"/>
      <c r="BE133" s="218"/>
      <c r="BF133" s="275"/>
      <c r="BG133" s="276"/>
      <c r="BH133" s="251"/>
      <c r="BI133" s="252"/>
      <c r="BJ133" s="242"/>
      <c r="BK133" s="243"/>
      <c r="BL133" s="243"/>
      <c r="BM133" s="243"/>
      <c r="BN133" s="244"/>
    </row>
    <row r="134" spans="2:66" ht="20.25" customHeight="1" x14ac:dyDescent="0.4">
      <c r="B134" s="58">
        <f>B131+1</f>
        <v>39</v>
      </c>
      <c r="C134" s="258"/>
      <c r="D134" s="262"/>
      <c r="E134" s="260"/>
      <c r="F134" s="261"/>
      <c r="G134" s="263"/>
      <c r="H134" s="264"/>
      <c r="I134" s="240"/>
      <c r="J134" s="208"/>
      <c r="K134" s="240"/>
      <c r="L134" s="208"/>
      <c r="M134" s="277"/>
      <c r="N134" s="278"/>
      <c r="O134" s="267"/>
      <c r="P134" s="268"/>
      <c r="Q134" s="268"/>
      <c r="R134" s="264"/>
      <c r="S134" s="271"/>
      <c r="T134" s="246"/>
      <c r="U134" s="272"/>
      <c r="V134" s="27" t="s">
        <v>84</v>
      </c>
      <c r="W134" s="28"/>
      <c r="X134" s="28"/>
      <c r="Y134" s="23"/>
      <c r="Z134" s="63"/>
      <c r="AA134" s="180" t="str">
        <f>IF(AA133="","",VLOOKUP(AA133,シフト記号表!$C$5:$W$46,21,FALSE))</f>
        <v/>
      </c>
      <c r="AB134" s="181" t="str">
        <f>IF(AB133="","",VLOOKUP(AB133,シフト記号表!$C$5:$W$46,21,FALSE))</f>
        <v/>
      </c>
      <c r="AC134" s="181" t="str">
        <f>IF(AC133="","",VLOOKUP(AC133,シフト記号表!$C$5:$W$46,21,FALSE))</f>
        <v/>
      </c>
      <c r="AD134" s="181" t="str">
        <f>IF(AD133="","",VLOOKUP(AD133,シフト記号表!$C$5:$W$46,21,FALSE))</f>
        <v/>
      </c>
      <c r="AE134" s="181" t="str">
        <f>IF(AE133="","",VLOOKUP(AE133,シフト記号表!$C$5:$W$46,21,FALSE))</f>
        <v/>
      </c>
      <c r="AF134" s="181" t="str">
        <f>IF(AF133="","",VLOOKUP(AF133,シフト記号表!$C$5:$W$46,21,FALSE))</f>
        <v/>
      </c>
      <c r="AG134" s="182" t="str">
        <f>IF(AG133="","",VLOOKUP(AG133,シフト記号表!$C$5:$W$46,21,FALSE))</f>
        <v/>
      </c>
      <c r="AH134" s="180" t="str">
        <f>IF(AH133="","",VLOOKUP(AH133,シフト記号表!$C$5:$W$46,21,FALSE))</f>
        <v/>
      </c>
      <c r="AI134" s="181" t="str">
        <f>IF(AI133="","",VLOOKUP(AI133,シフト記号表!$C$5:$W$46,21,FALSE))</f>
        <v/>
      </c>
      <c r="AJ134" s="181" t="str">
        <f>IF(AJ133="","",VLOOKUP(AJ133,シフト記号表!$C$5:$W$46,21,FALSE))</f>
        <v/>
      </c>
      <c r="AK134" s="181" t="str">
        <f>IF(AK133="","",VLOOKUP(AK133,シフト記号表!$C$5:$W$46,21,FALSE))</f>
        <v/>
      </c>
      <c r="AL134" s="181" t="str">
        <f>IF(AL133="","",VLOOKUP(AL133,シフト記号表!$C$5:$W$46,21,FALSE))</f>
        <v/>
      </c>
      <c r="AM134" s="181" t="str">
        <f>IF(AM133="","",VLOOKUP(AM133,シフト記号表!$C$5:$W$46,21,FALSE))</f>
        <v/>
      </c>
      <c r="AN134" s="182" t="str">
        <f>IF(AN133="","",VLOOKUP(AN133,シフト記号表!$C$5:$W$46,21,FALSE))</f>
        <v/>
      </c>
      <c r="AO134" s="180" t="str">
        <f>IF(AO133="","",VLOOKUP(AO133,シフト記号表!$C$5:$W$46,21,FALSE))</f>
        <v/>
      </c>
      <c r="AP134" s="181" t="str">
        <f>IF(AP133="","",VLOOKUP(AP133,シフト記号表!$C$5:$W$46,21,FALSE))</f>
        <v/>
      </c>
      <c r="AQ134" s="181" t="str">
        <f>IF(AQ133="","",VLOOKUP(AQ133,シフト記号表!$C$5:$W$46,21,FALSE))</f>
        <v/>
      </c>
      <c r="AR134" s="181" t="str">
        <f>IF(AR133="","",VLOOKUP(AR133,シフト記号表!$C$5:$W$46,21,FALSE))</f>
        <v/>
      </c>
      <c r="AS134" s="181" t="str">
        <f>IF(AS133="","",VLOOKUP(AS133,シフト記号表!$C$5:$W$46,21,FALSE))</f>
        <v/>
      </c>
      <c r="AT134" s="181" t="str">
        <f>IF(AT133="","",VLOOKUP(AT133,シフト記号表!$C$5:$W$46,21,FALSE))</f>
        <v/>
      </c>
      <c r="AU134" s="182" t="str">
        <f>IF(AU133="","",VLOOKUP(AU133,シフト記号表!$C$5:$W$46,21,FALSE))</f>
        <v/>
      </c>
      <c r="AV134" s="180" t="str">
        <f>IF(AV133="","",VLOOKUP(AV133,シフト記号表!$C$5:$W$46,21,FALSE))</f>
        <v/>
      </c>
      <c r="AW134" s="181" t="str">
        <f>IF(AW133="","",VLOOKUP(AW133,シフト記号表!$C$5:$W$46,21,FALSE))</f>
        <v/>
      </c>
      <c r="AX134" s="181" t="str">
        <f>IF(AX133="","",VLOOKUP(AX133,シフト記号表!$C$5:$W$46,21,FALSE))</f>
        <v/>
      </c>
      <c r="AY134" s="181" t="str">
        <f>IF(AY133="","",VLOOKUP(AY133,シフト記号表!$C$5:$W$46,21,FALSE))</f>
        <v/>
      </c>
      <c r="AZ134" s="181" t="str">
        <f>IF(AZ133="","",VLOOKUP(AZ133,シフト記号表!$C$5:$W$46,21,FALSE))</f>
        <v/>
      </c>
      <c r="BA134" s="181" t="str">
        <f>IF(BA133="","",VLOOKUP(BA133,シフト記号表!$C$5:$W$46,21,FALSE))</f>
        <v/>
      </c>
      <c r="BB134" s="182" t="str">
        <f>IF(BB133="","",VLOOKUP(BB133,シフト記号表!$C$5:$W$46,21,FALSE))</f>
        <v/>
      </c>
      <c r="BC134" s="180" t="str">
        <f>IF(BC133="","",VLOOKUP(BC133,シフト記号表!$C$5:$W$46,21,FALSE))</f>
        <v/>
      </c>
      <c r="BD134" s="181" t="str">
        <f>IF(BD133="","",VLOOKUP(BD133,シフト記号表!$C$5:$W$46,21,FALSE))</f>
        <v/>
      </c>
      <c r="BE134" s="181" t="str">
        <f>IF(BE133="","",VLOOKUP(BE133,シフト記号表!$C$5:$W$46,21,FALSE))</f>
        <v/>
      </c>
      <c r="BF134" s="279">
        <f>IF($BI$3="計画",SUM(AA134:BB134),IF($BI$3="実績",SUM(AA134:BE134),""))</f>
        <v>0</v>
      </c>
      <c r="BG134" s="280"/>
      <c r="BH134" s="253">
        <f t="shared" ref="BH134:BH135" si="28">IF($BI$3="計画",BF134/4,IF($BI$3="実績",(BF134/($BI$7/7)),""))</f>
        <v>0</v>
      </c>
      <c r="BI134" s="254"/>
      <c r="BJ134" s="245"/>
      <c r="BK134" s="246"/>
      <c r="BL134" s="246"/>
      <c r="BM134" s="246"/>
      <c r="BN134" s="247"/>
    </row>
    <row r="135" spans="2:66" ht="20.25" customHeight="1" x14ac:dyDescent="0.4">
      <c r="B135" s="59"/>
      <c r="C135" s="258"/>
      <c r="D135" s="262"/>
      <c r="E135" s="260"/>
      <c r="F135" s="261"/>
      <c r="G135" s="281"/>
      <c r="H135" s="282"/>
      <c r="I135" s="283">
        <f>G134</f>
        <v>0</v>
      </c>
      <c r="J135" s="282"/>
      <c r="K135" s="283">
        <f>M134</f>
        <v>0</v>
      </c>
      <c r="L135" s="282"/>
      <c r="M135" s="284"/>
      <c r="N135" s="285"/>
      <c r="O135" s="286"/>
      <c r="P135" s="287"/>
      <c r="Q135" s="287"/>
      <c r="R135" s="288"/>
      <c r="S135" s="273"/>
      <c r="T135" s="249"/>
      <c r="U135" s="274"/>
      <c r="V135" s="29" t="s">
        <v>126</v>
      </c>
      <c r="W135" s="52"/>
      <c r="X135" s="52"/>
      <c r="Y135" s="53"/>
      <c r="Z135" s="69"/>
      <c r="AA135" s="184" t="str">
        <f>IF(AA133="","",VLOOKUP(AA133,シフト記号表!$C$5:$Y$46,23,FALSE))</f>
        <v/>
      </c>
      <c r="AB135" s="185" t="str">
        <f>IF(AB133="","",VLOOKUP(AB133,シフト記号表!$C$5:$Y$46,23,FALSE))</f>
        <v/>
      </c>
      <c r="AC135" s="185" t="str">
        <f>IF(AC133="","",VLOOKUP(AC133,シフト記号表!$C$5:$Y$46,23,FALSE))</f>
        <v/>
      </c>
      <c r="AD135" s="185" t="str">
        <f>IF(AD133="","",VLOOKUP(AD133,シフト記号表!$C$5:$Y$46,23,FALSE))</f>
        <v/>
      </c>
      <c r="AE135" s="185" t="str">
        <f>IF(AE133="","",VLOOKUP(AE133,シフト記号表!$C$5:$Y$46,23,FALSE))</f>
        <v/>
      </c>
      <c r="AF135" s="185" t="str">
        <f>IF(AF133="","",VLOOKUP(AF133,シフト記号表!$C$5:$Y$46,23,FALSE))</f>
        <v/>
      </c>
      <c r="AG135" s="186" t="str">
        <f>IF(AG133="","",VLOOKUP(AG133,シフト記号表!$C$5:$Y$46,23,FALSE))</f>
        <v/>
      </c>
      <c r="AH135" s="184" t="str">
        <f>IF(AH133="","",VLOOKUP(AH133,シフト記号表!$C$5:$Y$46,23,FALSE))</f>
        <v/>
      </c>
      <c r="AI135" s="185" t="str">
        <f>IF(AI133="","",VLOOKUP(AI133,シフト記号表!$C$5:$Y$46,23,FALSE))</f>
        <v/>
      </c>
      <c r="AJ135" s="185" t="str">
        <f>IF(AJ133="","",VLOOKUP(AJ133,シフト記号表!$C$5:$Y$46,23,FALSE))</f>
        <v/>
      </c>
      <c r="AK135" s="185" t="str">
        <f>IF(AK133="","",VLOOKUP(AK133,シフト記号表!$C$5:$Y$46,23,FALSE))</f>
        <v/>
      </c>
      <c r="AL135" s="185" t="str">
        <f>IF(AL133="","",VLOOKUP(AL133,シフト記号表!$C$5:$Y$46,23,FALSE))</f>
        <v/>
      </c>
      <c r="AM135" s="185" t="str">
        <f>IF(AM133="","",VLOOKUP(AM133,シフト記号表!$C$5:$Y$46,23,FALSE))</f>
        <v/>
      </c>
      <c r="AN135" s="186" t="str">
        <f>IF(AN133="","",VLOOKUP(AN133,シフト記号表!$C$5:$Y$46,23,FALSE))</f>
        <v/>
      </c>
      <c r="AO135" s="184" t="str">
        <f>IF(AO133="","",VLOOKUP(AO133,シフト記号表!$C$5:$Y$46,23,FALSE))</f>
        <v/>
      </c>
      <c r="AP135" s="185" t="str">
        <f>IF(AP133="","",VLOOKUP(AP133,シフト記号表!$C$5:$Y$46,23,FALSE))</f>
        <v/>
      </c>
      <c r="AQ135" s="185" t="str">
        <f>IF(AQ133="","",VLOOKUP(AQ133,シフト記号表!$C$5:$Y$46,23,FALSE))</f>
        <v/>
      </c>
      <c r="AR135" s="185" t="str">
        <f>IF(AR133="","",VLOOKUP(AR133,シフト記号表!$C$5:$Y$46,23,FALSE))</f>
        <v/>
      </c>
      <c r="AS135" s="185" t="str">
        <f>IF(AS133="","",VLOOKUP(AS133,シフト記号表!$C$5:$Y$46,23,FALSE))</f>
        <v/>
      </c>
      <c r="AT135" s="185" t="str">
        <f>IF(AT133="","",VLOOKUP(AT133,シフト記号表!$C$5:$Y$46,23,FALSE))</f>
        <v/>
      </c>
      <c r="AU135" s="186" t="str">
        <f>IF(AU133="","",VLOOKUP(AU133,シフト記号表!$C$5:$Y$46,23,FALSE))</f>
        <v/>
      </c>
      <c r="AV135" s="184" t="str">
        <f>IF(AV133="","",VLOOKUP(AV133,シフト記号表!$C$5:$Y$46,23,FALSE))</f>
        <v/>
      </c>
      <c r="AW135" s="185" t="str">
        <f>IF(AW133="","",VLOOKUP(AW133,シフト記号表!$C$5:$Y$46,23,FALSE))</f>
        <v/>
      </c>
      <c r="AX135" s="185" t="str">
        <f>IF(AX133="","",VLOOKUP(AX133,シフト記号表!$C$5:$Y$46,23,FALSE))</f>
        <v/>
      </c>
      <c r="AY135" s="185" t="str">
        <f>IF(AY133="","",VLOOKUP(AY133,シフト記号表!$C$5:$Y$46,23,FALSE))</f>
        <v/>
      </c>
      <c r="AZ135" s="185" t="str">
        <f>IF(AZ133="","",VLOOKUP(AZ133,シフト記号表!$C$5:$Y$46,23,FALSE))</f>
        <v/>
      </c>
      <c r="BA135" s="185" t="str">
        <f>IF(BA133="","",VLOOKUP(BA133,シフト記号表!$C$5:$Y$46,23,FALSE))</f>
        <v/>
      </c>
      <c r="BB135" s="186" t="str">
        <f>IF(BB133="","",VLOOKUP(BB133,シフト記号表!$C$5:$Y$46,23,FALSE))</f>
        <v/>
      </c>
      <c r="BC135" s="184" t="str">
        <f>IF(BC133="","",VLOOKUP(BC133,シフト記号表!$C$5:$Y$46,23,FALSE))</f>
        <v/>
      </c>
      <c r="BD135" s="185" t="str">
        <f>IF(BD133="","",VLOOKUP(BD133,シフト記号表!$C$5:$Y$46,23,FALSE))</f>
        <v/>
      </c>
      <c r="BE135" s="185" t="str">
        <f>IF(BE133="","",VLOOKUP(BE133,シフト記号表!$C$5:$Y$46,23,FALSE))</f>
        <v/>
      </c>
      <c r="BF135" s="289">
        <f>IF($BI$3="計画",SUM(AA135:BB135),IF($BI$3="実績",SUM(AA135:BE135),""))</f>
        <v>0</v>
      </c>
      <c r="BG135" s="290"/>
      <c r="BH135" s="255">
        <f t="shared" si="28"/>
        <v>0</v>
      </c>
      <c r="BI135" s="256"/>
      <c r="BJ135" s="248"/>
      <c r="BK135" s="249"/>
      <c r="BL135" s="249"/>
      <c r="BM135" s="249"/>
      <c r="BN135" s="250"/>
    </row>
    <row r="136" spans="2:66" ht="20.25" customHeight="1" x14ac:dyDescent="0.4">
      <c r="B136" s="60"/>
      <c r="C136" s="257"/>
      <c r="D136" s="259"/>
      <c r="E136" s="260"/>
      <c r="F136" s="261"/>
      <c r="G136" s="263"/>
      <c r="H136" s="264"/>
      <c r="I136" s="240"/>
      <c r="J136" s="208"/>
      <c r="K136" s="240"/>
      <c r="L136" s="208"/>
      <c r="M136" s="265"/>
      <c r="N136" s="266"/>
      <c r="O136" s="267"/>
      <c r="P136" s="268"/>
      <c r="Q136" s="268"/>
      <c r="R136" s="264"/>
      <c r="S136" s="269"/>
      <c r="T136" s="243"/>
      <c r="U136" s="270"/>
      <c r="V136" s="25" t="s">
        <v>18</v>
      </c>
      <c r="W136" s="32"/>
      <c r="X136" s="32"/>
      <c r="Y136" s="20"/>
      <c r="Z136" s="68"/>
      <c r="AA136" s="211"/>
      <c r="AB136" s="217"/>
      <c r="AC136" s="217"/>
      <c r="AD136" s="217"/>
      <c r="AE136" s="217"/>
      <c r="AF136" s="217"/>
      <c r="AG136" s="213"/>
      <c r="AH136" s="211"/>
      <c r="AI136" s="217"/>
      <c r="AJ136" s="217"/>
      <c r="AK136" s="217"/>
      <c r="AL136" s="217"/>
      <c r="AM136" s="217"/>
      <c r="AN136" s="213"/>
      <c r="AO136" s="211"/>
      <c r="AP136" s="217"/>
      <c r="AQ136" s="217"/>
      <c r="AR136" s="217"/>
      <c r="AS136" s="217"/>
      <c r="AT136" s="217"/>
      <c r="AU136" s="213"/>
      <c r="AV136" s="211"/>
      <c r="AW136" s="217"/>
      <c r="AX136" s="217"/>
      <c r="AY136" s="217"/>
      <c r="AZ136" s="217"/>
      <c r="BA136" s="217"/>
      <c r="BB136" s="213"/>
      <c r="BC136" s="211"/>
      <c r="BD136" s="217"/>
      <c r="BE136" s="218"/>
      <c r="BF136" s="275"/>
      <c r="BG136" s="276"/>
      <c r="BH136" s="251"/>
      <c r="BI136" s="252"/>
      <c r="BJ136" s="242"/>
      <c r="BK136" s="243"/>
      <c r="BL136" s="243"/>
      <c r="BM136" s="243"/>
      <c r="BN136" s="244"/>
    </row>
    <row r="137" spans="2:66" ht="20.25" customHeight="1" x14ac:dyDescent="0.4">
      <c r="B137" s="58">
        <f>B134+1</f>
        <v>40</v>
      </c>
      <c r="C137" s="258"/>
      <c r="D137" s="262"/>
      <c r="E137" s="260"/>
      <c r="F137" s="261"/>
      <c r="G137" s="263"/>
      <c r="H137" s="264"/>
      <c r="I137" s="240"/>
      <c r="J137" s="208"/>
      <c r="K137" s="240"/>
      <c r="L137" s="208"/>
      <c r="M137" s="277"/>
      <c r="N137" s="278"/>
      <c r="O137" s="267"/>
      <c r="P137" s="268"/>
      <c r="Q137" s="268"/>
      <c r="R137" s="264"/>
      <c r="S137" s="271"/>
      <c r="T137" s="246"/>
      <c r="U137" s="272"/>
      <c r="V137" s="27" t="s">
        <v>84</v>
      </c>
      <c r="W137" s="28"/>
      <c r="X137" s="28"/>
      <c r="Y137" s="23"/>
      <c r="Z137" s="63"/>
      <c r="AA137" s="180" t="str">
        <f>IF(AA136="","",VLOOKUP(AA136,シフト記号表!$C$5:$W$46,21,FALSE))</f>
        <v/>
      </c>
      <c r="AB137" s="181" t="str">
        <f>IF(AB136="","",VLOOKUP(AB136,シフト記号表!$C$5:$W$46,21,FALSE))</f>
        <v/>
      </c>
      <c r="AC137" s="181" t="str">
        <f>IF(AC136="","",VLOOKUP(AC136,シフト記号表!$C$5:$W$46,21,FALSE))</f>
        <v/>
      </c>
      <c r="AD137" s="181" t="str">
        <f>IF(AD136="","",VLOOKUP(AD136,シフト記号表!$C$5:$W$46,21,FALSE))</f>
        <v/>
      </c>
      <c r="AE137" s="181" t="str">
        <f>IF(AE136="","",VLOOKUP(AE136,シフト記号表!$C$5:$W$46,21,FALSE))</f>
        <v/>
      </c>
      <c r="AF137" s="181" t="str">
        <f>IF(AF136="","",VLOOKUP(AF136,シフト記号表!$C$5:$W$46,21,FALSE))</f>
        <v/>
      </c>
      <c r="AG137" s="182" t="str">
        <f>IF(AG136="","",VLOOKUP(AG136,シフト記号表!$C$5:$W$46,21,FALSE))</f>
        <v/>
      </c>
      <c r="AH137" s="180" t="str">
        <f>IF(AH136="","",VLOOKUP(AH136,シフト記号表!$C$5:$W$46,21,FALSE))</f>
        <v/>
      </c>
      <c r="AI137" s="181" t="str">
        <f>IF(AI136="","",VLOOKUP(AI136,シフト記号表!$C$5:$W$46,21,FALSE))</f>
        <v/>
      </c>
      <c r="AJ137" s="181" t="str">
        <f>IF(AJ136="","",VLOOKUP(AJ136,シフト記号表!$C$5:$W$46,21,FALSE))</f>
        <v/>
      </c>
      <c r="AK137" s="181" t="str">
        <f>IF(AK136="","",VLOOKUP(AK136,シフト記号表!$C$5:$W$46,21,FALSE))</f>
        <v/>
      </c>
      <c r="AL137" s="181" t="str">
        <f>IF(AL136="","",VLOOKUP(AL136,シフト記号表!$C$5:$W$46,21,FALSE))</f>
        <v/>
      </c>
      <c r="AM137" s="181" t="str">
        <f>IF(AM136="","",VLOOKUP(AM136,シフト記号表!$C$5:$W$46,21,FALSE))</f>
        <v/>
      </c>
      <c r="AN137" s="182" t="str">
        <f>IF(AN136="","",VLOOKUP(AN136,シフト記号表!$C$5:$W$46,21,FALSE))</f>
        <v/>
      </c>
      <c r="AO137" s="180" t="str">
        <f>IF(AO136="","",VLOOKUP(AO136,シフト記号表!$C$5:$W$46,21,FALSE))</f>
        <v/>
      </c>
      <c r="AP137" s="181" t="str">
        <f>IF(AP136="","",VLOOKUP(AP136,シフト記号表!$C$5:$W$46,21,FALSE))</f>
        <v/>
      </c>
      <c r="AQ137" s="181" t="str">
        <f>IF(AQ136="","",VLOOKUP(AQ136,シフト記号表!$C$5:$W$46,21,FALSE))</f>
        <v/>
      </c>
      <c r="AR137" s="181" t="str">
        <f>IF(AR136="","",VLOOKUP(AR136,シフト記号表!$C$5:$W$46,21,FALSE))</f>
        <v/>
      </c>
      <c r="AS137" s="181" t="str">
        <f>IF(AS136="","",VLOOKUP(AS136,シフト記号表!$C$5:$W$46,21,FALSE))</f>
        <v/>
      </c>
      <c r="AT137" s="181" t="str">
        <f>IF(AT136="","",VLOOKUP(AT136,シフト記号表!$C$5:$W$46,21,FALSE))</f>
        <v/>
      </c>
      <c r="AU137" s="182" t="str">
        <f>IF(AU136="","",VLOOKUP(AU136,シフト記号表!$C$5:$W$46,21,FALSE))</f>
        <v/>
      </c>
      <c r="AV137" s="180" t="str">
        <f>IF(AV136="","",VLOOKUP(AV136,シフト記号表!$C$5:$W$46,21,FALSE))</f>
        <v/>
      </c>
      <c r="AW137" s="181" t="str">
        <f>IF(AW136="","",VLOOKUP(AW136,シフト記号表!$C$5:$W$46,21,FALSE))</f>
        <v/>
      </c>
      <c r="AX137" s="181" t="str">
        <f>IF(AX136="","",VLOOKUP(AX136,シフト記号表!$C$5:$W$46,21,FALSE))</f>
        <v/>
      </c>
      <c r="AY137" s="181" t="str">
        <f>IF(AY136="","",VLOOKUP(AY136,シフト記号表!$C$5:$W$46,21,FALSE))</f>
        <v/>
      </c>
      <c r="AZ137" s="181" t="str">
        <f>IF(AZ136="","",VLOOKUP(AZ136,シフト記号表!$C$5:$W$46,21,FALSE))</f>
        <v/>
      </c>
      <c r="BA137" s="181" t="str">
        <f>IF(BA136="","",VLOOKUP(BA136,シフト記号表!$C$5:$W$46,21,FALSE))</f>
        <v/>
      </c>
      <c r="BB137" s="182" t="str">
        <f>IF(BB136="","",VLOOKUP(BB136,シフト記号表!$C$5:$W$46,21,FALSE))</f>
        <v/>
      </c>
      <c r="BC137" s="180" t="str">
        <f>IF(BC136="","",VLOOKUP(BC136,シフト記号表!$C$5:$W$46,21,FALSE))</f>
        <v/>
      </c>
      <c r="BD137" s="181" t="str">
        <f>IF(BD136="","",VLOOKUP(BD136,シフト記号表!$C$5:$W$46,21,FALSE))</f>
        <v/>
      </c>
      <c r="BE137" s="181" t="str">
        <f>IF(BE136="","",VLOOKUP(BE136,シフト記号表!$C$5:$W$46,21,FALSE))</f>
        <v/>
      </c>
      <c r="BF137" s="279">
        <f>IF($BI$3="計画",SUM(AA137:BB137),IF($BI$3="実績",SUM(AA137:BE137),""))</f>
        <v>0</v>
      </c>
      <c r="BG137" s="280"/>
      <c r="BH137" s="253">
        <f t="shared" ref="BH137:BH138" si="29">IF($BI$3="計画",BF137/4,IF($BI$3="実績",(BF137/($BI$7/7)),""))</f>
        <v>0</v>
      </c>
      <c r="BI137" s="254"/>
      <c r="BJ137" s="245"/>
      <c r="BK137" s="246"/>
      <c r="BL137" s="246"/>
      <c r="BM137" s="246"/>
      <c r="BN137" s="247"/>
    </row>
    <row r="138" spans="2:66" ht="20.25" customHeight="1" x14ac:dyDescent="0.4">
      <c r="B138" s="59"/>
      <c r="C138" s="258"/>
      <c r="D138" s="262"/>
      <c r="E138" s="260"/>
      <c r="F138" s="261"/>
      <c r="G138" s="281"/>
      <c r="H138" s="282"/>
      <c r="I138" s="283">
        <f>G137</f>
        <v>0</v>
      </c>
      <c r="J138" s="282"/>
      <c r="K138" s="283">
        <f>M137</f>
        <v>0</v>
      </c>
      <c r="L138" s="282"/>
      <c r="M138" s="284"/>
      <c r="N138" s="285"/>
      <c r="O138" s="286"/>
      <c r="P138" s="287"/>
      <c r="Q138" s="287"/>
      <c r="R138" s="288"/>
      <c r="S138" s="273"/>
      <c r="T138" s="249"/>
      <c r="U138" s="274"/>
      <c r="V138" s="29" t="s">
        <v>126</v>
      </c>
      <c r="W138" s="52"/>
      <c r="X138" s="52"/>
      <c r="Y138" s="53"/>
      <c r="Z138" s="69"/>
      <c r="AA138" s="184" t="str">
        <f>IF(AA136="","",VLOOKUP(AA136,シフト記号表!$C$5:$Y$46,23,FALSE))</f>
        <v/>
      </c>
      <c r="AB138" s="185" t="str">
        <f>IF(AB136="","",VLOOKUP(AB136,シフト記号表!$C$5:$Y$46,23,FALSE))</f>
        <v/>
      </c>
      <c r="AC138" s="185" t="str">
        <f>IF(AC136="","",VLOOKUP(AC136,シフト記号表!$C$5:$Y$46,23,FALSE))</f>
        <v/>
      </c>
      <c r="AD138" s="185" t="str">
        <f>IF(AD136="","",VLOOKUP(AD136,シフト記号表!$C$5:$Y$46,23,FALSE))</f>
        <v/>
      </c>
      <c r="AE138" s="185" t="str">
        <f>IF(AE136="","",VLOOKUP(AE136,シフト記号表!$C$5:$Y$46,23,FALSE))</f>
        <v/>
      </c>
      <c r="AF138" s="185" t="str">
        <f>IF(AF136="","",VLOOKUP(AF136,シフト記号表!$C$5:$Y$46,23,FALSE))</f>
        <v/>
      </c>
      <c r="AG138" s="186" t="str">
        <f>IF(AG136="","",VLOOKUP(AG136,シフト記号表!$C$5:$Y$46,23,FALSE))</f>
        <v/>
      </c>
      <c r="AH138" s="184" t="str">
        <f>IF(AH136="","",VLOOKUP(AH136,シフト記号表!$C$5:$Y$46,23,FALSE))</f>
        <v/>
      </c>
      <c r="AI138" s="185" t="str">
        <f>IF(AI136="","",VLOOKUP(AI136,シフト記号表!$C$5:$Y$46,23,FALSE))</f>
        <v/>
      </c>
      <c r="AJ138" s="185" t="str">
        <f>IF(AJ136="","",VLOOKUP(AJ136,シフト記号表!$C$5:$Y$46,23,FALSE))</f>
        <v/>
      </c>
      <c r="AK138" s="185" t="str">
        <f>IF(AK136="","",VLOOKUP(AK136,シフト記号表!$C$5:$Y$46,23,FALSE))</f>
        <v/>
      </c>
      <c r="AL138" s="185" t="str">
        <f>IF(AL136="","",VLOOKUP(AL136,シフト記号表!$C$5:$Y$46,23,FALSE))</f>
        <v/>
      </c>
      <c r="AM138" s="185" t="str">
        <f>IF(AM136="","",VLOOKUP(AM136,シフト記号表!$C$5:$Y$46,23,FALSE))</f>
        <v/>
      </c>
      <c r="AN138" s="186" t="str">
        <f>IF(AN136="","",VLOOKUP(AN136,シフト記号表!$C$5:$Y$46,23,FALSE))</f>
        <v/>
      </c>
      <c r="AO138" s="184" t="str">
        <f>IF(AO136="","",VLOOKUP(AO136,シフト記号表!$C$5:$Y$46,23,FALSE))</f>
        <v/>
      </c>
      <c r="AP138" s="185" t="str">
        <f>IF(AP136="","",VLOOKUP(AP136,シフト記号表!$C$5:$Y$46,23,FALSE))</f>
        <v/>
      </c>
      <c r="AQ138" s="185" t="str">
        <f>IF(AQ136="","",VLOOKUP(AQ136,シフト記号表!$C$5:$Y$46,23,FALSE))</f>
        <v/>
      </c>
      <c r="AR138" s="185" t="str">
        <f>IF(AR136="","",VLOOKUP(AR136,シフト記号表!$C$5:$Y$46,23,FALSE))</f>
        <v/>
      </c>
      <c r="AS138" s="185" t="str">
        <f>IF(AS136="","",VLOOKUP(AS136,シフト記号表!$C$5:$Y$46,23,FALSE))</f>
        <v/>
      </c>
      <c r="AT138" s="185" t="str">
        <f>IF(AT136="","",VLOOKUP(AT136,シフト記号表!$C$5:$Y$46,23,FALSE))</f>
        <v/>
      </c>
      <c r="AU138" s="186" t="str">
        <f>IF(AU136="","",VLOOKUP(AU136,シフト記号表!$C$5:$Y$46,23,FALSE))</f>
        <v/>
      </c>
      <c r="AV138" s="184" t="str">
        <f>IF(AV136="","",VLOOKUP(AV136,シフト記号表!$C$5:$Y$46,23,FALSE))</f>
        <v/>
      </c>
      <c r="AW138" s="185" t="str">
        <f>IF(AW136="","",VLOOKUP(AW136,シフト記号表!$C$5:$Y$46,23,FALSE))</f>
        <v/>
      </c>
      <c r="AX138" s="185" t="str">
        <f>IF(AX136="","",VLOOKUP(AX136,シフト記号表!$C$5:$Y$46,23,FALSE))</f>
        <v/>
      </c>
      <c r="AY138" s="185" t="str">
        <f>IF(AY136="","",VLOOKUP(AY136,シフト記号表!$C$5:$Y$46,23,FALSE))</f>
        <v/>
      </c>
      <c r="AZ138" s="185" t="str">
        <f>IF(AZ136="","",VLOOKUP(AZ136,シフト記号表!$C$5:$Y$46,23,FALSE))</f>
        <v/>
      </c>
      <c r="BA138" s="185" t="str">
        <f>IF(BA136="","",VLOOKUP(BA136,シフト記号表!$C$5:$Y$46,23,FALSE))</f>
        <v/>
      </c>
      <c r="BB138" s="186" t="str">
        <f>IF(BB136="","",VLOOKUP(BB136,シフト記号表!$C$5:$Y$46,23,FALSE))</f>
        <v/>
      </c>
      <c r="BC138" s="184" t="str">
        <f>IF(BC136="","",VLOOKUP(BC136,シフト記号表!$C$5:$Y$46,23,FALSE))</f>
        <v/>
      </c>
      <c r="BD138" s="185" t="str">
        <f>IF(BD136="","",VLOOKUP(BD136,シフト記号表!$C$5:$Y$46,23,FALSE))</f>
        <v/>
      </c>
      <c r="BE138" s="185" t="str">
        <f>IF(BE136="","",VLOOKUP(BE136,シフト記号表!$C$5:$Y$46,23,FALSE))</f>
        <v/>
      </c>
      <c r="BF138" s="289">
        <f>IF($BI$3="計画",SUM(AA138:BB138),IF($BI$3="実績",SUM(AA138:BE138),""))</f>
        <v>0</v>
      </c>
      <c r="BG138" s="290"/>
      <c r="BH138" s="255">
        <f t="shared" si="29"/>
        <v>0</v>
      </c>
      <c r="BI138" s="256"/>
      <c r="BJ138" s="248"/>
      <c r="BK138" s="249"/>
      <c r="BL138" s="249"/>
      <c r="BM138" s="249"/>
      <c r="BN138" s="250"/>
    </row>
    <row r="139" spans="2:66" ht="20.25" customHeight="1" x14ac:dyDescent="0.4">
      <c r="B139" s="60"/>
      <c r="C139" s="257"/>
      <c r="D139" s="259"/>
      <c r="E139" s="260"/>
      <c r="F139" s="261"/>
      <c r="G139" s="263"/>
      <c r="H139" s="264"/>
      <c r="I139" s="240"/>
      <c r="J139" s="208"/>
      <c r="K139" s="240"/>
      <c r="L139" s="208"/>
      <c r="M139" s="265"/>
      <c r="N139" s="266"/>
      <c r="O139" s="267"/>
      <c r="P139" s="268"/>
      <c r="Q139" s="268"/>
      <c r="R139" s="264"/>
      <c r="S139" s="269"/>
      <c r="T139" s="243"/>
      <c r="U139" s="270"/>
      <c r="V139" s="25" t="s">
        <v>18</v>
      </c>
      <c r="W139" s="32"/>
      <c r="X139" s="32"/>
      <c r="Y139" s="20"/>
      <c r="Z139" s="68"/>
      <c r="AA139" s="211"/>
      <c r="AB139" s="217"/>
      <c r="AC139" s="217"/>
      <c r="AD139" s="217"/>
      <c r="AE139" s="217"/>
      <c r="AF139" s="217"/>
      <c r="AG139" s="213"/>
      <c r="AH139" s="211"/>
      <c r="AI139" s="217"/>
      <c r="AJ139" s="217"/>
      <c r="AK139" s="217"/>
      <c r="AL139" s="217"/>
      <c r="AM139" s="217"/>
      <c r="AN139" s="213"/>
      <c r="AO139" s="211"/>
      <c r="AP139" s="217"/>
      <c r="AQ139" s="217"/>
      <c r="AR139" s="217"/>
      <c r="AS139" s="217"/>
      <c r="AT139" s="217"/>
      <c r="AU139" s="213"/>
      <c r="AV139" s="211"/>
      <c r="AW139" s="217"/>
      <c r="AX139" s="217"/>
      <c r="AY139" s="217"/>
      <c r="AZ139" s="217"/>
      <c r="BA139" s="217"/>
      <c r="BB139" s="213"/>
      <c r="BC139" s="211"/>
      <c r="BD139" s="217"/>
      <c r="BE139" s="218"/>
      <c r="BF139" s="275"/>
      <c r="BG139" s="276"/>
      <c r="BH139" s="251"/>
      <c r="BI139" s="252"/>
      <c r="BJ139" s="242"/>
      <c r="BK139" s="243"/>
      <c r="BL139" s="243"/>
      <c r="BM139" s="243"/>
      <c r="BN139" s="244"/>
    </row>
    <row r="140" spans="2:66" ht="20.25" customHeight="1" x14ac:dyDescent="0.4">
      <c r="B140" s="58">
        <f>B137+1</f>
        <v>41</v>
      </c>
      <c r="C140" s="258"/>
      <c r="D140" s="262"/>
      <c r="E140" s="260"/>
      <c r="F140" s="261"/>
      <c r="G140" s="263"/>
      <c r="H140" s="264"/>
      <c r="I140" s="240"/>
      <c r="J140" s="208"/>
      <c r="K140" s="240"/>
      <c r="L140" s="208"/>
      <c r="M140" s="277"/>
      <c r="N140" s="278"/>
      <c r="O140" s="267"/>
      <c r="P140" s="268"/>
      <c r="Q140" s="268"/>
      <c r="R140" s="264"/>
      <c r="S140" s="271"/>
      <c r="T140" s="246"/>
      <c r="U140" s="272"/>
      <c r="V140" s="27" t="s">
        <v>84</v>
      </c>
      <c r="W140" s="28"/>
      <c r="X140" s="28"/>
      <c r="Y140" s="23"/>
      <c r="Z140" s="63"/>
      <c r="AA140" s="180" t="str">
        <f>IF(AA139="","",VLOOKUP(AA139,シフト記号表!$C$5:$W$46,21,FALSE))</f>
        <v/>
      </c>
      <c r="AB140" s="181" t="str">
        <f>IF(AB139="","",VLOOKUP(AB139,シフト記号表!$C$5:$W$46,21,FALSE))</f>
        <v/>
      </c>
      <c r="AC140" s="181" t="str">
        <f>IF(AC139="","",VLOOKUP(AC139,シフト記号表!$C$5:$W$46,21,FALSE))</f>
        <v/>
      </c>
      <c r="AD140" s="181" t="str">
        <f>IF(AD139="","",VLOOKUP(AD139,シフト記号表!$C$5:$W$46,21,FALSE))</f>
        <v/>
      </c>
      <c r="AE140" s="181" t="str">
        <f>IF(AE139="","",VLOOKUP(AE139,シフト記号表!$C$5:$W$46,21,FALSE))</f>
        <v/>
      </c>
      <c r="AF140" s="181" t="str">
        <f>IF(AF139="","",VLOOKUP(AF139,シフト記号表!$C$5:$W$46,21,FALSE))</f>
        <v/>
      </c>
      <c r="AG140" s="182" t="str">
        <f>IF(AG139="","",VLOOKUP(AG139,シフト記号表!$C$5:$W$46,21,FALSE))</f>
        <v/>
      </c>
      <c r="AH140" s="180" t="str">
        <f>IF(AH139="","",VLOOKUP(AH139,シフト記号表!$C$5:$W$46,21,FALSE))</f>
        <v/>
      </c>
      <c r="AI140" s="181" t="str">
        <f>IF(AI139="","",VLOOKUP(AI139,シフト記号表!$C$5:$W$46,21,FALSE))</f>
        <v/>
      </c>
      <c r="AJ140" s="181" t="str">
        <f>IF(AJ139="","",VLOOKUP(AJ139,シフト記号表!$C$5:$W$46,21,FALSE))</f>
        <v/>
      </c>
      <c r="AK140" s="181" t="str">
        <f>IF(AK139="","",VLOOKUP(AK139,シフト記号表!$C$5:$W$46,21,FALSE))</f>
        <v/>
      </c>
      <c r="AL140" s="181" t="str">
        <f>IF(AL139="","",VLOOKUP(AL139,シフト記号表!$C$5:$W$46,21,FALSE))</f>
        <v/>
      </c>
      <c r="AM140" s="181" t="str">
        <f>IF(AM139="","",VLOOKUP(AM139,シフト記号表!$C$5:$W$46,21,FALSE))</f>
        <v/>
      </c>
      <c r="AN140" s="182" t="str">
        <f>IF(AN139="","",VLOOKUP(AN139,シフト記号表!$C$5:$W$46,21,FALSE))</f>
        <v/>
      </c>
      <c r="AO140" s="180" t="str">
        <f>IF(AO139="","",VLOOKUP(AO139,シフト記号表!$C$5:$W$46,21,FALSE))</f>
        <v/>
      </c>
      <c r="AP140" s="181" t="str">
        <f>IF(AP139="","",VLOOKUP(AP139,シフト記号表!$C$5:$W$46,21,FALSE))</f>
        <v/>
      </c>
      <c r="AQ140" s="181" t="str">
        <f>IF(AQ139="","",VLOOKUP(AQ139,シフト記号表!$C$5:$W$46,21,FALSE))</f>
        <v/>
      </c>
      <c r="AR140" s="181" t="str">
        <f>IF(AR139="","",VLOOKUP(AR139,シフト記号表!$C$5:$W$46,21,FALSE))</f>
        <v/>
      </c>
      <c r="AS140" s="181" t="str">
        <f>IF(AS139="","",VLOOKUP(AS139,シフト記号表!$C$5:$W$46,21,FALSE))</f>
        <v/>
      </c>
      <c r="AT140" s="181" t="str">
        <f>IF(AT139="","",VLOOKUP(AT139,シフト記号表!$C$5:$W$46,21,FALSE))</f>
        <v/>
      </c>
      <c r="AU140" s="182" t="str">
        <f>IF(AU139="","",VLOOKUP(AU139,シフト記号表!$C$5:$W$46,21,FALSE))</f>
        <v/>
      </c>
      <c r="AV140" s="180" t="str">
        <f>IF(AV139="","",VLOOKUP(AV139,シフト記号表!$C$5:$W$46,21,FALSE))</f>
        <v/>
      </c>
      <c r="AW140" s="181" t="str">
        <f>IF(AW139="","",VLOOKUP(AW139,シフト記号表!$C$5:$W$46,21,FALSE))</f>
        <v/>
      </c>
      <c r="AX140" s="181" t="str">
        <f>IF(AX139="","",VLOOKUP(AX139,シフト記号表!$C$5:$W$46,21,FALSE))</f>
        <v/>
      </c>
      <c r="AY140" s="181" t="str">
        <f>IF(AY139="","",VLOOKUP(AY139,シフト記号表!$C$5:$W$46,21,FALSE))</f>
        <v/>
      </c>
      <c r="AZ140" s="181" t="str">
        <f>IF(AZ139="","",VLOOKUP(AZ139,シフト記号表!$C$5:$W$46,21,FALSE))</f>
        <v/>
      </c>
      <c r="BA140" s="181" t="str">
        <f>IF(BA139="","",VLOOKUP(BA139,シフト記号表!$C$5:$W$46,21,FALSE))</f>
        <v/>
      </c>
      <c r="BB140" s="182" t="str">
        <f>IF(BB139="","",VLOOKUP(BB139,シフト記号表!$C$5:$W$46,21,FALSE))</f>
        <v/>
      </c>
      <c r="BC140" s="180" t="str">
        <f>IF(BC139="","",VLOOKUP(BC139,シフト記号表!$C$5:$W$46,21,FALSE))</f>
        <v/>
      </c>
      <c r="BD140" s="181" t="str">
        <f>IF(BD139="","",VLOOKUP(BD139,シフト記号表!$C$5:$W$46,21,FALSE))</f>
        <v/>
      </c>
      <c r="BE140" s="181" t="str">
        <f>IF(BE139="","",VLOOKUP(BE139,シフト記号表!$C$5:$W$46,21,FALSE))</f>
        <v/>
      </c>
      <c r="BF140" s="279">
        <f>IF($BI$3="計画",SUM(AA140:BB140),IF($BI$3="実績",SUM(AA140:BE140),""))</f>
        <v>0</v>
      </c>
      <c r="BG140" s="280"/>
      <c r="BH140" s="253">
        <f t="shared" ref="BH140:BH141" si="30">IF($BI$3="計画",BF140/4,IF($BI$3="実績",(BF140/($BI$7/7)),""))</f>
        <v>0</v>
      </c>
      <c r="BI140" s="254"/>
      <c r="BJ140" s="245"/>
      <c r="BK140" s="246"/>
      <c r="BL140" s="246"/>
      <c r="BM140" s="246"/>
      <c r="BN140" s="247"/>
    </row>
    <row r="141" spans="2:66" ht="20.25" customHeight="1" x14ac:dyDescent="0.4">
      <c r="B141" s="59"/>
      <c r="C141" s="258"/>
      <c r="D141" s="262"/>
      <c r="E141" s="260"/>
      <c r="F141" s="261"/>
      <c r="G141" s="281"/>
      <c r="H141" s="282"/>
      <c r="I141" s="283">
        <f>G140</f>
        <v>0</v>
      </c>
      <c r="J141" s="282"/>
      <c r="K141" s="283">
        <f>M140</f>
        <v>0</v>
      </c>
      <c r="L141" s="282"/>
      <c r="M141" s="284"/>
      <c r="N141" s="285"/>
      <c r="O141" s="286"/>
      <c r="P141" s="287"/>
      <c r="Q141" s="287"/>
      <c r="R141" s="288"/>
      <c r="S141" s="273"/>
      <c r="T141" s="249"/>
      <c r="U141" s="274"/>
      <c r="V141" s="29" t="s">
        <v>126</v>
      </c>
      <c r="W141" s="52"/>
      <c r="X141" s="52"/>
      <c r="Y141" s="53"/>
      <c r="Z141" s="69"/>
      <c r="AA141" s="184" t="str">
        <f>IF(AA139="","",VLOOKUP(AA139,シフト記号表!$C$5:$Y$46,23,FALSE))</f>
        <v/>
      </c>
      <c r="AB141" s="185" t="str">
        <f>IF(AB139="","",VLOOKUP(AB139,シフト記号表!$C$5:$Y$46,23,FALSE))</f>
        <v/>
      </c>
      <c r="AC141" s="185" t="str">
        <f>IF(AC139="","",VLOOKUP(AC139,シフト記号表!$C$5:$Y$46,23,FALSE))</f>
        <v/>
      </c>
      <c r="AD141" s="185" t="str">
        <f>IF(AD139="","",VLOOKUP(AD139,シフト記号表!$C$5:$Y$46,23,FALSE))</f>
        <v/>
      </c>
      <c r="AE141" s="185" t="str">
        <f>IF(AE139="","",VLOOKUP(AE139,シフト記号表!$C$5:$Y$46,23,FALSE))</f>
        <v/>
      </c>
      <c r="AF141" s="185" t="str">
        <f>IF(AF139="","",VLOOKUP(AF139,シフト記号表!$C$5:$Y$46,23,FALSE))</f>
        <v/>
      </c>
      <c r="AG141" s="186" t="str">
        <f>IF(AG139="","",VLOOKUP(AG139,シフト記号表!$C$5:$Y$46,23,FALSE))</f>
        <v/>
      </c>
      <c r="AH141" s="184" t="str">
        <f>IF(AH139="","",VLOOKUP(AH139,シフト記号表!$C$5:$Y$46,23,FALSE))</f>
        <v/>
      </c>
      <c r="AI141" s="185" t="str">
        <f>IF(AI139="","",VLOOKUP(AI139,シフト記号表!$C$5:$Y$46,23,FALSE))</f>
        <v/>
      </c>
      <c r="AJ141" s="185" t="str">
        <f>IF(AJ139="","",VLOOKUP(AJ139,シフト記号表!$C$5:$Y$46,23,FALSE))</f>
        <v/>
      </c>
      <c r="AK141" s="185" t="str">
        <f>IF(AK139="","",VLOOKUP(AK139,シフト記号表!$C$5:$Y$46,23,FALSE))</f>
        <v/>
      </c>
      <c r="AL141" s="185" t="str">
        <f>IF(AL139="","",VLOOKUP(AL139,シフト記号表!$C$5:$Y$46,23,FALSE))</f>
        <v/>
      </c>
      <c r="AM141" s="185" t="str">
        <f>IF(AM139="","",VLOOKUP(AM139,シフト記号表!$C$5:$Y$46,23,FALSE))</f>
        <v/>
      </c>
      <c r="AN141" s="186" t="str">
        <f>IF(AN139="","",VLOOKUP(AN139,シフト記号表!$C$5:$Y$46,23,FALSE))</f>
        <v/>
      </c>
      <c r="AO141" s="184" t="str">
        <f>IF(AO139="","",VLOOKUP(AO139,シフト記号表!$C$5:$Y$46,23,FALSE))</f>
        <v/>
      </c>
      <c r="AP141" s="185" t="str">
        <f>IF(AP139="","",VLOOKUP(AP139,シフト記号表!$C$5:$Y$46,23,FALSE))</f>
        <v/>
      </c>
      <c r="AQ141" s="185" t="str">
        <f>IF(AQ139="","",VLOOKUP(AQ139,シフト記号表!$C$5:$Y$46,23,FALSE))</f>
        <v/>
      </c>
      <c r="AR141" s="185" t="str">
        <f>IF(AR139="","",VLOOKUP(AR139,シフト記号表!$C$5:$Y$46,23,FALSE))</f>
        <v/>
      </c>
      <c r="AS141" s="185" t="str">
        <f>IF(AS139="","",VLOOKUP(AS139,シフト記号表!$C$5:$Y$46,23,FALSE))</f>
        <v/>
      </c>
      <c r="AT141" s="185" t="str">
        <f>IF(AT139="","",VLOOKUP(AT139,シフト記号表!$C$5:$Y$46,23,FALSE))</f>
        <v/>
      </c>
      <c r="AU141" s="186" t="str">
        <f>IF(AU139="","",VLOOKUP(AU139,シフト記号表!$C$5:$Y$46,23,FALSE))</f>
        <v/>
      </c>
      <c r="AV141" s="184" t="str">
        <f>IF(AV139="","",VLOOKUP(AV139,シフト記号表!$C$5:$Y$46,23,FALSE))</f>
        <v/>
      </c>
      <c r="AW141" s="185" t="str">
        <f>IF(AW139="","",VLOOKUP(AW139,シフト記号表!$C$5:$Y$46,23,FALSE))</f>
        <v/>
      </c>
      <c r="AX141" s="185" t="str">
        <f>IF(AX139="","",VLOOKUP(AX139,シフト記号表!$C$5:$Y$46,23,FALSE))</f>
        <v/>
      </c>
      <c r="AY141" s="185" t="str">
        <f>IF(AY139="","",VLOOKUP(AY139,シフト記号表!$C$5:$Y$46,23,FALSE))</f>
        <v/>
      </c>
      <c r="AZ141" s="185" t="str">
        <f>IF(AZ139="","",VLOOKUP(AZ139,シフト記号表!$C$5:$Y$46,23,FALSE))</f>
        <v/>
      </c>
      <c r="BA141" s="185" t="str">
        <f>IF(BA139="","",VLOOKUP(BA139,シフト記号表!$C$5:$Y$46,23,FALSE))</f>
        <v/>
      </c>
      <c r="BB141" s="186" t="str">
        <f>IF(BB139="","",VLOOKUP(BB139,シフト記号表!$C$5:$Y$46,23,FALSE))</f>
        <v/>
      </c>
      <c r="BC141" s="184" t="str">
        <f>IF(BC139="","",VLOOKUP(BC139,シフト記号表!$C$5:$Y$46,23,FALSE))</f>
        <v/>
      </c>
      <c r="BD141" s="185" t="str">
        <f>IF(BD139="","",VLOOKUP(BD139,シフト記号表!$C$5:$Y$46,23,FALSE))</f>
        <v/>
      </c>
      <c r="BE141" s="185" t="str">
        <f>IF(BE139="","",VLOOKUP(BE139,シフト記号表!$C$5:$Y$46,23,FALSE))</f>
        <v/>
      </c>
      <c r="BF141" s="289">
        <f>IF($BI$3="計画",SUM(AA141:BB141),IF($BI$3="実績",SUM(AA141:BE141),""))</f>
        <v>0</v>
      </c>
      <c r="BG141" s="290"/>
      <c r="BH141" s="255">
        <f t="shared" si="30"/>
        <v>0</v>
      </c>
      <c r="BI141" s="256"/>
      <c r="BJ141" s="248"/>
      <c r="BK141" s="249"/>
      <c r="BL141" s="249"/>
      <c r="BM141" s="249"/>
      <c r="BN141" s="250"/>
    </row>
    <row r="142" spans="2:66" ht="20.25" customHeight="1" x14ac:dyDescent="0.4">
      <c r="B142" s="60"/>
      <c r="C142" s="257"/>
      <c r="D142" s="259"/>
      <c r="E142" s="260"/>
      <c r="F142" s="261"/>
      <c r="G142" s="263"/>
      <c r="H142" s="264"/>
      <c r="I142" s="240"/>
      <c r="J142" s="208"/>
      <c r="K142" s="240"/>
      <c r="L142" s="208"/>
      <c r="M142" s="265"/>
      <c r="N142" s="266"/>
      <c r="O142" s="267"/>
      <c r="P142" s="268"/>
      <c r="Q142" s="268"/>
      <c r="R142" s="264"/>
      <c r="S142" s="269"/>
      <c r="T142" s="243"/>
      <c r="U142" s="270"/>
      <c r="V142" s="25" t="s">
        <v>18</v>
      </c>
      <c r="W142" s="32"/>
      <c r="X142" s="32"/>
      <c r="Y142" s="20"/>
      <c r="Z142" s="68"/>
      <c r="AA142" s="211"/>
      <c r="AB142" s="217"/>
      <c r="AC142" s="217"/>
      <c r="AD142" s="217"/>
      <c r="AE142" s="217"/>
      <c r="AF142" s="217"/>
      <c r="AG142" s="213"/>
      <c r="AH142" s="211"/>
      <c r="AI142" s="217"/>
      <c r="AJ142" s="217"/>
      <c r="AK142" s="217"/>
      <c r="AL142" s="217"/>
      <c r="AM142" s="217"/>
      <c r="AN142" s="213"/>
      <c r="AO142" s="211"/>
      <c r="AP142" s="217"/>
      <c r="AQ142" s="217"/>
      <c r="AR142" s="217"/>
      <c r="AS142" s="217"/>
      <c r="AT142" s="217"/>
      <c r="AU142" s="213"/>
      <c r="AV142" s="211"/>
      <c r="AW142" s="217"/>
      <c r="AX142" s="217"/>
      <c r="AY142" s="217"/>
      <c r="AZ142" s="217"/>
      <c r="BA142" s="217"/>
      <c r="BB142" s="213"/>
      <c r="BC142" s="211"/>
      <c r="BD142" s="217"/>
      <c r="BE142" s="218"/>
      <c r="BF142" s="275"/>
      <c r="BG142" s="276"/>
      <c r="BH142" s="251"/>
      <c r="BI142" s="252"/>
      <c r="BJ142" s="242"/>
      <c r="BK142" s="243"/>
      <c r="BL142" s="243"/>
      <c r="BM142" s="243"/>
      <c r="BN142" s="244"/>
    </row>
    <row r="143" spans="2:66" ht="20.25" customHeight="1" x14ac:dyDescent="0.4">
      <c r="B143" s="58">
        <f>B140+1</f>
        <v>42</v>
      </c>
      <c r="C143" s="258"/>
      <c r="D143" s="262"/>
      <c r="E143" s="260"/>
      <c r="F143" s="261"/>
      <c r="G143" s="263"/>
      <c r="H143" s="264"/>
      <c r="I143" s="240"/>
      <c r="J143" s="208"/>
      <c r="K143" s="240"/>
      <c r="L143" s="208"/>
      <c r="M143" s="277"/>
      <c r="N143" s="278"/>
      <c r="O143" s="267"/>
      <c r="P143" s="268"/>
      <c r="Q143" s="268"/>
      <c r="R143" s="264"/>
      <c r="S143" s="271"/>
      <c r="T143" s="246"/>
      <c r="U143" s="272"/>
      <c r="V143" s="27" t="s">
        <v>84</v>
      </c>
      <c r="W143" s="28"/>
      <c r="X143" s="28"/>
      <c r="Y143" s="23"/>
      <c r="Z143" s="63"/>
      <c r="AA143" s="180" t="str">
        <f>IF(AA142="","",VLOOKUP(AA142,シフト記号表!$C$5:$W$46,21,FALSE))</f>
        <v/>
      </c>
      <c r="AB143" s="181" t="str">
        <f>IF(AB142="","",VLOOKUP(AB142,シフト記号表!$C$5:$W$46,21,FALSE))</f>
        <v/>
      </c>
      <c r="AC143" s="181" t="str">
        <f>IF(AC142="","",VLOOKUP(AC142,シフト記号表!$C$5:$W$46,21,FALSE))</f>
        <v/>
      </c>
      <c r="AD143" s="181" t="str">
        <f>IF(AD142="","",VLOOKUP(AD142,シフト記号表!$C$5:$W$46,21,FALSE))</f>
        <v/>
      </c>
      <c r="AE143" s="181" t="str">
        <f>IF(AE142="","",VLOOKUP(AE142,シフト記号表!$C$5:$W$46,21,FALSE))</f>
        <v/>
      </c>
      <c r="AF143" s="181" t="str">
        <f>IF(AF142="","",VLOOKUP(AF142,シフト記号表!$C$5:$W$46,21,FALSE))</f>
        <v/>
      </c>
      <c r="AG143" s="182" t="str">
        <f>IF(AG142="","",VLOOKUP(AG142,シフト記号表!$C$5:$W$46,21,FALSE))</f>
        <v/>
      </c>
      <c r="AH143" s="180" t="str">
        <f>IF(AH142="","",VLOOKUP(AH142,シフト記号表!$C$5:$W$46,21,FALSE))</f>
        <v/>
      </c>
      <c r="AI143" s="181" t="str">
        <f>IF(AI142="","",VLOOKUP(AI142,シフト記号表!$C$5:$W$46,21,FALSE))</f>
        <v/>
      </c>
      <c r="AJ143" s="181" t="str">
        <f>IF(AJ142="","",VLOOKUP(AJ142,シフト記号表!$C$5:$W$46,21,FALSE))</f>
        <v/>
      </c>
      <c r="AK143" s="181" t="str">
        <f>IF(AK142="","",VLOOKUP(AK142,シフト記号表!$C$5:$W$46,21,FALSE))</f>
        <v/>
      </c>
      <c r="AL143" s="181" t="str">
        <f>IF(AL142="","",VLOOKUP(AL142,シフト記号表!$C$5:$W$46,21,FALSE))</f>
        <v/>
      </c>
      <c r="AM143" s="181" t="str">
        <f>IF(AM142="","",VLOOKUP(AM142,シフト記号表!$C$5:$W$46,21,FALSE))</f>
        <v/>
      </c>
      <c r="AN143" s="182" t="str">
        <f>IF(AN142="","",VLOOKUP(AN142,シフト記号表!$C$5:$W$46,21,FALSE))</f>
        <v/>
      </c>
      <c r="AO143" s="180" t="str">
        <f>IF(AO142="","",VLOOKUP(AO142,シフト記号表!$C$5:$W$46,21,FALSE))</f>
        <v/>
      </c>
      <c r="AP143" s="181" t="str">
        <f>IF(AP142="","",VLOOKUP(AP142,シフト記号表!$C$5:$W$46,21,FALSE))</f>
        <v/>
      </c>
      <c r="AQ143" s="181" t="str">
        <f>IF(AQ142="","",VLOOKUP(AQ142,シフト記号表!$C$5:$W$46,21,FALSE))</f>
        <v/>
      </c>
      <c r="AR143" s="181" t="str">
        <f>IF(AR142="","",VLOOKUP(AR142,シフト記号表!$C$5:$W$46,21,FALSE))</f>
        <v/>
      </c>
      <c r="AS143" s="181" t="str">
        <f>IF(AS142="","",VLOOKUP(AS142,シフト記号表!$C$5:$W$46,21,FALSE))</f>
        <v/>
      </c>
      <c r="AT143" s="181" t="str">
        <f>IF(AT142="","",VLOOKUP(AT142,シフト記号表!$C$5:$W$46,21,FALSE))</f>
        <v/>
      </c>
      <c r="AU143" s="182" t="str">
        <f>IF(AU142="","",VLOOKUP(AU142,シフト記号表!$C$5:$W$46,21,FALSE))</f>
        <v/>
      </c>
      <c r="AV143" s="180" t="str">
        <f>IF(AV142="","",VLOOKUP(AV142,シフト記号表!$C$5:$W$46,21,FALSE))</f>
        <v/>
      </c>
      <c r="AW143" s="181" t="str">
        <f>IF(AW142="","",VLOOKUP(AW142,シフト記号表!$C$5:$W$46,21,FALSE))</f>
        <v/>
      </c>
      <c r="AX143" s="181" t="str">
        <f>IF(AX142="","",VLOOKUP(AX142,シフト記号表!$C$5:$W$46,21,FALSE))</f>
        <v/>
      </c>
      <c r="AY143" s="181" t="str">
        <f>IF(AY142="","",VLOOKUP(AY142,シフト記号表!$C$5:$W$46,21,FALSE))</f>
        <v/>
      </c>
      <c r="AZ143" s="181" t="str">
        <f>IF(AZ142="","",VLOOKUP(AZ142,シフト記号表!$C$5:$W$46,21,FALSE))</f>
        <v/>
      </c>
      <c r="BA143" s="181" t="str">
        <f>IF(BA142="","",VLOOKUP(BA142,シフト記号表!$C$5:$W$46,21,FALSE))</f>
        <v/>
      </c>
      <c r="BB143" s="182" t="str">
        <f>IF(BB142="","",VLOOKUP(BB142,シフト記号表!$C$5:$W$46,21,FALSE))</f>
        <v/>
      </c>
      <c r="BC143" s="180" t="str">
        <f>IF(BC142="","",VLOOKUP(BC142,シフト記号表!$C$5:$W$46,21,FALSE))</f>
        <v/>
      </c>
      <c r="BD143" s="181" t="str">
        <f>IF(BD142="","",VLOOKUP(BD142,シフト記号表!$C$5:$W$46,21,FALSE))</f>
        <v/>
      </c>
      <c r="BE143" s="181" t="str">
        <f>IF(BE142="","",VLOOKUP(BE142,シフト記号表!$C$5:$W$46,21,FALSE))</f>
        <v/>
      </c>
      <c r="BF143" s="279">
        <f>IF($BI$3="計画",SUM(AA143:BB143),IF($BI$3="実績",SUM(AA143:BE143),""))</f>
        <v>0</v>
      </c>
      <c r="BG143" s="280"/>
      <c r="BH143" s="253">
        <f t="shared" ref="BH143:BH144" si="31">IF($BI$3="計画",BF143/4,IF($BI$3="実績",(BF143/($BI$7/7)),""))</f>
        <v>0</v>
      </c>
      <c r="BI143" s="254"/>
      <c r="BJ143" s="245"/>
      <c r="BK143" s="246"/>
      <c r="BL143" s="246"/>
      <c r="BM143" s="246"/>
      <c r="BN143" s="247"/>
    </row>
    <row r="144" spans="2:66" ht="20.25" customHeight="1" x14ac:dyDescent="0.4">
      <c r="B144" s="59"/>
      <c r="C144" s="258"/>
      <c r="D144" s="262"/>
      <c r="E144" s="260"/>
      <c r="F144" s="261"/>
      <c r="G144" s="281"/>
      <c r="H144" s="282"/>
      <c r="I144" s="283">
        <f>G143</f>
        <v>0</v>
      </c>
      <c r="J144" s="282"/>
      <c r="K144" s="283">
        <f>M143</f>
        <v>0</v>
      </c>
      <c r="L144" s="282"/>
      <c r="M144" s="284"/>
      <c r="N144" s="285"/>
      <c r="O144" s="286"/>
      <c r="P144" s="287"/>
      <c r="Q144" s="287"/>
      <c r="R144" s="288"/>
      <c r="S144" s="273"/>
      <c r="T144" s="249"/>
      <c r="U144" s="274"/>
      <c r="V144" s="29" t="s">
        <v>126</v>
      </c>
      <c r="W144" s="52"/>
      <c r="X144" s="52"/>
      <c r="Y144" s="53"/>
      <c r="Z144" s="69"/>
      <c r="AA144" s="184" t="str">
        <f>IF(AA142="","",VLOOKUP(AA142,シフト記号表!$C$5:$Y$46,23,FALSE))</f>
        <v/>
      </c>
      <c r="AB144" s="185" t="str">
        <f>IF(AB142="","",VLOOKUP(AB142,シフト記号表!$C$5:$Y$46,23,FALSE))</f>
        <v/>
      </c>
      <c r="AC144" s="185" t="str">
        <f>IF(AC142="","",VLOOKUP(AC142,シフト記号表!$C$5:$Y$46,23,FALSE))</f>
        <v/>
      </c>
      <c r="AD144" s="185" t="str">
        <f>IF(AD142="","",VLOOKUP(AD142,シフト記号表!$C$5:$Y$46,23,FALSE))</f>
        <v/>
      </c>
      <c r="AE144" s="185" t="str">
        <f>IF(AE142="","",VLOOKUP(AE142,シフト記号表!$C$5:$Y$46,23,FALSE))</f>
        <v/>
      </c>
      <c r="AF144" s="185" t="str">
        <f>IF(AF142="","",VLOOKUP(AF142,シフト記号表!$C$5:$Y$46,23,FALSE))</f>
        <v/>
      </c>
      <c r="AG144" s="186" t="str">
        <f>IF(AG142="","",VLOOKUP(AG142,シフト記号表!$C$5:$Y$46,23,FALSE))</f>
        <v/>
      </c>
      <c r="AH144" s="184" t="str">
        <f>IF(AH142="","",VLOOKUP(AH142,シフト記号表!$C$5:$Y$46,23,FALSE))</f>
        <v/>
      </c>
      <c r="AI144" s="185" t="str">
        <f>IF(AI142="","",VLOOKUP(AI142,シフト記号表!$C$5:$Y$46,23,FALSE))</f>
        <v/>
      </c>
      <c r="AJ144" s="185" t="str">
        <f>IF(AJ142="","",VLOOKUP(AJ142,シフト記号表!$C$5:$Y$46,23,FALSE))</f>
        <v/>
      </c>
      <c r="AK144" s="185" t="str">
        <f>IF(AK142="","",VLOOKUP(AK142,シフト記号表!$C$5:$Y$46,23,FALSE))</f>
        <v/>
      </c>
      <c r="AL144" s="185" t="str">
        <f>IF(AL142="","",VLOOKUP(AL142,シフト記号表!$C$5:$Y$46,23,FALSE))</f>
        <v/>
      </c>
      <c r="AM144" s="185" t="str">
        <f>IF(AM142="","",VLOOKUP(AM142,シフト記号表!$C$5:$Y$46,23,FALSE))</f>
        <v/>
      </c>
      <c r="AN144" s="186" t="str">
        <f>IF(AN142="","",VLOOKUP(AN142,シフト記号表!$C$5:$Y$46,23,FALSE))</f>
        <v/>
      </c>
      <c r="AO144" s="184" t="str">
        <f>IF(AO142="","",VLOOKUP(AO142,シフト記号表!$C$5:$Y$46,23,FALSE))</f>
        <v/>
      </c>
      <c r="AP144" s="185" t="str">
        <f>IF(AP142="","",VLOOKUP(AP142,シフト記号表!$C$5:$Y$46,23,FALSE))</f>
        <v/>
      </c>
      <c r="AQ144" s="185" t="str">
        <f>IF(AQ142="","",VLOOKUP(AQ142,シフト記号表!$C$5:$Y$46,23,FALSE))</f>
        <v/>
      </c>
      <c r="AR144" s="185" t="str">
        <f>IF(AR142="","",VLOOKUP(AR142,シフト記号表!$C$5:$Y$46,23,FALSE))</f>
        <v/>
      </c>
      <c r="AS144" s="185" t="str">
        <f>IF(AS142="","",VLOOKUP(AS142,シフト記号表!$C$5:$Y$46,23,FALSE))</f>
        <v/>
      </c>
      <c r="AT144" s="185" t="str">
        <f>IF(AT142="","",VLOOKUP(AT142,シフト記号表!$C$5:$Y$46,23,FALSE))</f>
        <v/>
      </c>
      <c r="AU144" s="186" t="str">
        <f>IF(AU142="","",VLOOKUP(AU142,シフト記号表!$C$5:$Y$46,23,FALSE))</f>
        <v/>
      </c>
      <c r="AV144" s="184" t="str">
        <f>IF(AV142="","",VLOOKUP(AV142,シフト記号表!$C$5:$Y$46,23,FALSE))</f>
        <v/>
      </c>
      <c r="AW144" s="185" t="str">
        <f>IF(AW142="","",VLOOKUP(AW142,シフト記号表!$C$5:$Y$46,23,FALSE))</f>
        <v/>
      </c>
      <c r="AX144" s="185" t="str">
        <f>IF(AX142="","",VLOOKUP(AX142,シフト記号表!$C$5:$Y$46,23,FALSE))</f>
        <v/>
      </c>
      <c r="AY144" s="185" t="str">
        <f>IF(AY142="","",VLOOKUP(AY142,シフト記号表!$C$5:$Y$46,23,FALSE))</f>
        <v/>
      </c>
      <c r="AZ144" s="185" t="str">
        <f>IF(AZ142="","",VLOOKUP(AZ142,シフト記号表!$C$5:$Y$46,23,FALSE))</f>
        <v/>
      </c>
      <c r="BA144" s="185" t="str">
        <f>IF(BA142="","",VLOOKUP(BA142,シフト記号表!$C$5:$Y$46,23,FALSE))</f>
        <v/>
      </c>
      <c r="BB144" s="186" t="str">
        <f>IF(BB142="","",VLOOKUP(BB142,シフト記号表!$C$5:$Y$46,23,FALSE))</f>
        <v/>
      </c>
      <c r="BC144" s="184" t="str">
        <f>IF(BC142="","",VLOOKUP(BC142,シフト記号表!$C$5:$Y$46,23,FALSE))</f>
        <v/>
      </c>
      <c r="BD144" s="185" t="str">
        <f>IF(BD142="","",VLOOKUP(BD142,シフト記号表!$C$5:$Y$46,23,FALSE))</f>
        <v/>
      </c>
      <c r="BE144" s="185" t="str">
        <f>IF(BE142="","",VLOOKUP(BE142,シフト記号表!$C$5:$Y$46,23,FALSE))</f>
        <v/>
      </c>
      <c r="BF144" s="289">
        <f>IF($BI$3="計画",SUM(AA144:BB144),IF($BI$3="実績",SUM(AA144:BE144),""))</f>
        <v>0</v>
      </c>
      <c r="BG144" s="290"/>
      <c r="BH144" s="255">
        <f t="shared" si="31"/>
        <v>0</v>
      </c>
      <c r="BI144" s="256"/>
      <c r="BJ144" s="248"/>
      <c r="BK144" s="249"/>
      <c r="BL144" s="249"/>
      <c r="BM144" s="249"/>
      <c r="BN144" s="250"/>
    </row>
    <row r="145" spans="2:66" ht="20.25" customHeight="1" x14ac:dyDescent="0.4">
      <c r="B145" s="60"/>
      <c r="C145" s="257"/>
      <c r="D145" s="259"/>
      <c r="E145" s="260"/>
      <c r="F145" s="261"/>
      <c r="G145" s="263"/>
      <c r="H145" s="264"/>
      <c r="I145" s="240"/>
      <c r="J145" s="208"/>
      <c r="K145" s="240"/>
      <c r="L145" s="208"/>
      <c r="M145" s="265"/>
      <c r="N145" s="266"/>
      <c r="O145" s="267"/>
      <c r="P145" s="268"/>
      <c r="Q145" s="268"/>
      <c r="R145" s="264"/>
      <c r="S145" s="269"/>
      <c r="T145" s="243"/>
      <c r="U145" s="270"/>
      <c r="V145" s="25" t="s">
        <v>18</v>
      </c>
      <c r="W145" s="32"/>
      <c r="X145" s="32"/>
      <c r="Y145" s="20"/>
      <c r="Z145" s="68"/>
      <c r="AA145" s="211"/>
      <c r="AB145" s="217"/>
      <c r="AC145" s="217"/>
      <c r="AD145" s="217"/>
      <c r="AE145" s="217"/>
      <c r="AF145" s="217"/>
      <c r="AG145" s="213"/>
      <c r="AH145" s="211"/>
      <c r="AI145" s="217"/>
      <c r="AJ145" s="217"/>
      <c r="AK145" s="217"/>
      <c r="AL145" s="217"/>
      <c r="AM145" s="217"/>
      <c r="AN145" s="213"/>
      <c r="AO145" s="211"/>
      <c r="AP145" s="217"/>
      <c r="AQ145" s="217"/>
      <c r="AR145" s="217"/>
      <c r="AS145" s="217"/>
      <c r="AT145" s="217"/>
      <c r="AU145" s="213"/>
      <c r="AV145" s="211"/>
      <c r="AW145" s="217"/>
      <c r="AX145" s="217"/>
      <c r="AY145" s="217"/>
      <c r="AZ145" s="217"/>
      <c r="BA145" s="217"/>
      <c r="BB145" s="213"/>
      <c r="BC145" s="211"/>
      <c r="BD145" s="217"/>
      <c r="BE145" s="218"/>
      <c r="BF145" s="275"/>
      <c r="BG145" s="276"/>
      <c r="BH145" s="251"/>
      <c r="BI145" s="252"/>
      <c r="BJ145" s="242"/>
      <c r="BK145" s="243"/>
      <c r="BL145" s="243"/>
      <c r="BM145" s="243"/>
      <c r="BN145" s="244"/>
    </row>
    <row r="146" spans="2:66" ht="20.25" customHeight="1" x14ac:dyDescent="0.4">
      <c r="B146" s="58">
        <f>B143+1</f>
        <v>43</v>
      </c>
      <c r="C146" s="258"/>
      <c r="D146" s="262"/>
      <c r="E146" s="260"/>
      <c r="F146" s="261"/>
      <c r="G146" s="263"/>
      <c r="H146" s="264"/>
      <c r="I146" s="240"/>
      <c r="J146" s="208"/>
      <c r="K146" s="240"/>
      <c r="L146" s="208"/>
      <c r="M146" s="277"/>
      <c r="N146" s="278"/>
      <c r="O146" s="267"/>
      <c r="P146" s="268"/>
      <c r="Q146" s="268"/>
      <c r="R146" s="264"/>
      <c r="S146" s="271"/>
      <c r="T146" s="246"/>
      <c r="U146" s="272"/>
      <c r="V146" s="27" t="s">
        <v>84</v>
      </c>
      <c r="W146" s="28"/>
      <c r="X146" s="28"/>
      <c r="Y146" s="23"/>
      <c r="Z146" s="63"/>
      <c r="AA146" s="180" t="str">
        <f>IF(AA145="","",VLOOKUP(AA145,シフト記号表!$C$5:$W$46,21,FALSE))</f>
        <v/>
      </c>
      <c r="AB146" s="181" t="str">
        <f>IF(AB145="","",VLOOKUP(AB145,シフト記号表!$C$5:$W$46,21,FALSE))</f>
        <v/>
      </c>
      <c r="AC146" s="181" t="str">
        <f>IF(AC145="","",VLOOKUP(AC145,シフト記号表!$C$5:$W$46,21,FALSE))</f>
        <v/>
      </c>
      <c r="AD146" s="181" t="str">
        <f>IF(AD145="","",VLOOKUP(AD145,シフト記号表!$C$5:$W$46,21,FALSE))</f>
        <v/>
      </c>
      <c r="AE146" s="181" t="str">
        <f>IF(AE145="","",VLOOKUP(AE145,シフト記号表!$C$5:$W$46,21,FALSE))</f>
        <v/>
      </c>
      <c r="AF146" s="181" t="str">
        <f>IF(AF145="","",VLOOKUP(AF145,シフト記号表!$C$5:$W$46,21,FALSE))</f>
        <v/>
      </c>
      <c r="AG146" s="182" t="str">
        <f>IF(AG145="","",VLOOKUP(AG145,シフト記号表!$C$5:$W$46,21,FALSE))</f>
        <v/>
      </c>
      <c r="AH146" s="180" t="str">
        <f>IF(AH145="","",VLOOKUP(AH145,シフト記号表!$C$5:$W$46,21,FALSE))</f>
        <v/>
      </c>
      <c r="AI146" s="181" t="str">
        <f>IF(AI145="","",VLOOKUP(AI145,シフト記号表!$C$5:$W$46,21,FALSE))</f>
        <v/>
      </c>
      <c r="AJ146" s="181" t="str">
        <f>IF(AJ145="","",VLOOKUP(AJ145,シフト記号表!$C$5:$W$46,21,FALSE))</f>
        <v/>
      </c>
      <c r="AK146" s="181" t="str">
        <f>IF(AK145="","",VLOOKUP(AK145,シフト記号表!$C$5:$W$46,21,FALSE))</f>
        <v/>
      </c>
      <c r="AL146" s="181" t="str">
        <f>IF(AL145="","",VLOOKUP(AL145,シフト記号表!$C$5:$W$46,21,FALSE))</f>
        <v/>
      </c>
      <c r="AM146" s="181" t="str">
        <f>IF(AM145="","",VLOOKUP(AM145,シフト記号表!$C$5:$W$46,21,FALSE))</f>
        <v/>
      </c>
      <c r="AN146" s="182" t="str">
        <f>IF(AN145="","",VLOOKUP(AN145,シフト記号表!$C$5:$W$46,21,FALSE))</f>
        <v/>
      </c>
      <c r="AO146" s="180" t="str">
        <f>IF(AO145="","",VLOOKUP(AO145,シフト記号表!$C$5:$W$46,21,FALSE))</f>
        <v/>
      </c>
      <c r="AP146" s="181" t="str">
        <f>IF(AP145="","",VLOOKUP(AP145,シフト記号表!$C$5:$W$46,21,FALSE))</f>
        <v/>
      </c>
      <c r="AQ146" s="181" t="str">
        <f>IF(AQ145="","",VLOOKUP(AQ145,シフト記号表!$C$5:$W$46,21,FALSE))</f>
        <v/>
      </c>
      <c r="AR146" s="181" t="str">
        <f>IF(AR145="","",VLOOKUP(AR145,シフト記号表!$C$5:$W$46,21,FALSE))</f>
        <v/>
      </c>
      <c r="AS146" s="181" t="str">
        <f>IF(AS145="","",VLOOKUP(AS145,シフト記号表!$C$5:$W$46,21,FALSE))</f>
        <v/>
      </c>
      <c r="AT146" s="181" t="str">
        <f>IF(AT145="","",VLOOKUP(AT145,シフト記号表!$C$5:$W$46,21,FALSE))</f>
        <v/>
      </c>
      <c r="AU146" s="182" t="str">
        <f>IF(AU145="","",VLOOKUP(AU145,シフト記号表!$C$5:$W$46,21,FALSE))</f>
        <v/>
      </c>
      <c r="AV146" s="180" t="str">
        <f>IF(AV145="","",VLOOKUP(AV145,シフト記号表!$C$5:$W$46,21,FALSE))</f>
        <v/>
      </c>
      <c r="AW146" s="181" t="str">
        <f>IF(AW145="","",VLOOKUP(AW145,シフト記号表!$C$5:$W$46,21,FALSE))</f>
        <v/>
      </c>
      <c r="AX146" s="181" t="str">
        <f>IF(AX145="","",VLOOKUP(AX145,シフト記号表!$C$5:$W$46,21,FALSE))</f>
        <v/>
      </c>
      <c r="AY146" s="181" t="str">
        <f>IF(AY145="","",VLOOKUP(AY145,シフト記号表!$C$5:$W$46,21,FALSE))</f>
        <v/>
      </c>
      <c r="AZ146" s="181" t="str">
        <f>IF(AZ145="","",VLOOKUP(AZ145,シフト記号表!$C$5:$W$46,21,FALSE))</f>
        <v/>
      </c>
      <c r="BA146" s="181" t="str">
        <f>IF(BA145="","",VLOOKUP(BA145,シフト記号表!$C$5:$W$46,21,FALSE))</f>
        <v/>
      </c>
      <c r="BB146" s="182" t="str">
        <f>IF(BB145="","",VLOOKUP(BB145,シフト記号表!$C$5:$W$46,21,FALSE))</f>
        <v/>
      </c>
      <c r="BC146" s="180" t="str">
        <f>IF(BC145="","",VLOOKUP(BC145,シフト記号表!$C$5:$W$46,21,FALSE))</f>
        <v/>
      </c>
      <c r="BD146" s="181" t="str">
        <f>IF(BD145="","",VLOOKUP(BD145,シフト記号表!$C$5:$W$46,21,FALSE))</f>
        <v/>
      </c>
      <c r="BE146" s="181" t="str">
        <f>IF(BE145="","",VLOOKUP(BE145,シフト記号表!$C$5:$W$46,21,FALSE))</f>
        <v/>
      </c>
      <c r="BF146" s="279">
        <f>IF($BI$3="計画",SUM(AA146:BB146),IF($BI$3="実績",SUM(AA146:BE146),""))</f>
        <v>0</v>
      </c>
      <c r="BG146" s="280"/>
      <c r="BH146" s="253">
        <f t="shared" ref="BH146:BH147" si="32">IF($BI$3="計画",BF146/4,IF($BI$3="実績",(BF146/($BI$7/7)),""))</f>
        <v>0</v>
      </c>
      <c r="BI146" s="254"/>
      <c r="BJ146" s="245"/>
      <c r="BK146" s="246"/>
      <c r="BL146" s="246"/>
      <c r="BM146" s="246"/>
      <c r="BN146" s="247"/>
    </row>
    <row r="147" spans="2:66" ht="20.25" customHeight="1" x14ac:dyDescent="0.4">
      <c r="B147" s="59"/>
      <c r="C147" s="258"/>
      <c r="D147" s="262"/>
      <c r="E147" s="260"/>
      <c r="F147" s="261"/>
      <c r="G147" s="281"/>
      <c r="H147" s="282"/>
      <c r="I147" s="283">
        <f>G146</f>
        <v>0</v>
      </c>
      <c r="J147" s="282"/>
      <c r="K147" s="283">
        <f>M146</f>
        <v>0</v>
      </c>
      <c r="L147" s="282"/>
      <c r="M147" s="284"/>
      <c r="N147" s="285"/>
      <c r="O147" s="286"/>
      <c r="P147" s="287"/>
      <c r="Q147" s="287"/>
      <c r="R147" s="288"/>
      <c r="S147" s="273"/>
      <c r="T147" s="249"/>
      <c r="U147" s="274"/>
      <c r="V147" s="29" t="s">
        <v>126</v>
      </c>
      <c r="W147" s="52"/>
      <c r="X147" s="52"/>
      <c r="Y147" s="53"/>
      <c r="Z147" s="69"/>
      <c r="AA147" s="184" t="str">
        <f>IF(AA145="","",VLOOKUP(AA145,シフト記号表!$C$5:$Y$46,23,FALSE))</f>
        <v/>
      </c>
      <c r="AB147" s="185" t="str">
        <f>IF(AB145="","",VLOOKUP(AB145,シフト記号表!$C$5:$Y$46,23,FALSE))</f>
        <v/>
      </c>
      <c r="AC147" s="185" t="str">
        <f>IF(AC145="","",VLOOKUP(AC145,シフト記号表!$C$5:$Y$46,23,FALSE))</f>
        <v/>
      </c>
      <c r="AD147" s="185" t="str">
        <f>IF(AD145="","",VLOOKUP(AD145,シフト記号表!$C$5:$Y$46,23,FALSE))</f>
        <v/>
      </c>
      <c r="AE147" s="185" t="str">
        <f>IF(AE145="","",VLOOKUP(AE145,シフト記号表!$C$5:$Y$46,23,FALSE))</f>
        <v/>
      </c>
      <c r="AF147" s="185" t="str">
        <f>IF(AF145="","",VLOOKUP(AF145,シフト記号表!$C$5:$Y$46,23,FALSE))</f>
        <v/>
      </c>
      <c r="AG147" s="186" t="str">
        <f>IF(AG145="","",VLOOKUP(AG145,シフト記号表!$C$5:$Y$46,23,FALSE))</f>
        <v/>
      </c>
      <c r="AH147" s="184" t="str">
        <f>IF(AH145="","",VLOOKUP(AH145,シフト記号表!$C$5:$Y$46,23,FALSE))</f>
        <v/>
      </c>
      <c r="AI147" s="185" t="str">
        <f>IF(AI145="","",VLOOKUP(AI145,シフト記号表!$C$5:$Y$46,23,FALSE))</f>
        <v/>
      </c>
      <c r="AJ147" s="185" t="str">
        <f>IF(AJ145="","",VLOOKUP(AJ145,シフト記号表!$C$5:$Y$46,23,FALSE))</f>
        <v/>
      </c>
      <c r="AK147" s="185" t="str">
        <f>IF(AK145="","",VLOOKUP(AK145,シフト記号表!$C$5:$Y$46,23,FALSE))</f>
        <v/>
      </c>
      <c r="AL147" s="185" t="str">
        <f>IF(AL145="","",VLOOKUP(AL145,シフト記号表!$C$5:$Y$46,23,FALSE))</f>
        <v/>
      </c>
      <c r="AM147" s="185" t="str">
        <f>IF(AM145="","",VLOOKUP(AM145,シフト記号表!$C$5:$Y$46,23,FALSE))</f>
        <v/>
      </c>
      <c r="AN147" s="186" t="str">
        <f>IF(AN145="","",VLOOKUP(AN145,シフト記号表!$C$5:$Y$46,23,FALSE))</f>
        <v/>
      </c>
      <c r="AO147" s="184" t="str">
        <f>IF(AO145="","",VLOOKUP(AO145,シフト記号表!$C$5:$Y$46,23,FALSE))</f>
        <v/>
      </c>
      <c r="AP147" s="185" t="str">
        <f>IF(AP145="","",VLOOKUP(AP145,シフト記号表!$C$5:$Y$46,23,FALSE))</f>
        <v/>
      </c>
      <c r="AQ147" s="185" t="str">
        <f>IF(AQ145="","",VLOOKUP(AQ145,シフト記号表!$C$5:$Y$46,23,FALSE))</f>
        <v/>
      </c>
      <c r="AR147" s="185" t="str">
        <f>IF(AR145="","",VLOOKUP(AR145,シフト記号表!$C$5:$Y$46,23,FALSE))</f>
        <v/>
      </c>
      <c r="AS147" s="185" t="str">
        <f>IF(AS145="","",VLOOKUP(AS145,シフト記号表!$C$5:$Y$46,23,FALSE))</f>
        <v/>
      </c>
      <c r="AT147" s="185" t="str">
        <f>IF(AT145="","",VLOOKUP(AT145,シフト記号表!$C$5:$Y$46,23,FALSE))</f>
        <v/>
      </c>
      <c r="AU147" s="186" t="str">
        <f>IF(AU145="","",VLOOKUP(AU145,シフト記号表!$C$5:$Y$46,23,FALSE))</f>
        <v/>
      </c>
      <c r="AV147" s="184" t="str">
        <f>IF(AV145="","",VLOOKUP(AV145,シフト記号表!$C$5:$Y$46,23,FALSE))</f>
        <v/>
      </c>
      <c r="AW147" s="185" t="str">
        <f>IF(AW145="","",VLOOKUP(AW145,シフト記号表!$C$5:$Y$46,23,FALSE))</f>
        <v/>
      </c>
      <c r="AX147" s="185" t="str">
        <f>IF(AX145="","",VLOOKUP(AX145,シフト記号表!$C$5:$Y$46,23,FALSE))</f>
        <v/>
      </c>
      <c r="AY147" s="185" t="str">
        <f>IF(AY145="","",VLOOKUP(AY145,シフト記号表!$C$5:$Y$46,23,FALSE))</f>
        <v/>
      </c>
      <c r="AZ147" s="185" t="str">
        <f>IF(AZ145="","",VLOOKUP(AZ145,シフト記号表!$C$5:$Y$46,23,FALSE))</f>
        <v/>
      </c>
      <c r="BA147" s="185" t="str">
        <f>IF(BA145="","",VLOOKUP(BA145,シフト記号表!$C$5:$Y$46,23,FALSE))</f>
        <v/>
      </c>
      <c r="BB147" s="186" t="str">
        <f>IF(BB145="","",VLOOKUP(BB145,シフト記号表!$C$5:$Y$46,23,FALSE))</f>
        <v/>
      </c>
      <c r="BC147" s="184" t="str">
        <f>IF(BC145="","",VLOOKUP(BC145,シフト記号表!$C$5:$Y$46,23,FALSE))</f>
        <v/>
      </c>
      <c r="BD147" s="185" t="str">
        <f>IF(BD145="","",VLOOKUP(BD145,シフト記号表!$C$5:$Y$46,23,FALSE))</f>
        <v/>
      </c>
      <c r="BE147" s="185" t="str">
        <f>IF(BE145="","",VLOOKUP(BE145,シフト記号表!$C$5:$Y$46,23,FALSE))</f>
        <v/>
      </c>
      <c r="BF147" s="289">
        <f>IF($BI$3="計画",SUM(AA147:BB147),IF($BI$3="実績",SUM(AA147:BE147),""))</f>
        <v>0</v>
      </c>
      <c r="BG147" s="290"/>
      <c r="BH147" s="255">
        <f t="shared" si="32"/>
        <v>0</v>
      </c>
      <c r="BI147" s="256"/>
      <c r="BJ147" s="248"/>
      <c r="BK147" s="249"/>
      <c r="BL147" s="249"/>
      <c r="BM147" s="249"/>
      <c r="BN147" s="250"/>
    </row>
    <row r="148" spans="2:66" ht="20.25" customHeight="1" x14ac:dyDescent="0.4">
      <c r="B148" s="60"/>
      <c r="C148" s="257"/>
      <c r="D148" s="259"/>
      <c r="E148" s="260"/>
      <c r="F148" s="261"/>
      <c r="G148" s="263"/>
      <c r="H148" s="264"/>
      <c r="I148" s="240"/>
      <c r="J148" s="208"/>
      <c r="K148" s="240"/>
      <c r="L148" s="208"/>
      <c r="M148" s="265"/>
      <c r="N148" s="266"/>
      <c r="O148" s="267"/>
      <c r="P148" s="268"/>
      <c r="Q148" s="268"/>
      <c r="R148" s="264"/>
      <c r="S148" s="269"/>
      <c r="T148" s="243"/>
      <c r="U148" s="270"/>
      <c r="V148" s="25" t="s">
        <v>18</v>
      </c>
      <c r="W148" s="32"/>
      <c r="X148" s="32"/>
      <c r="Y148" s="20"/>
      <c r="Z148" s="68"/>
      <c r="AA148" s="211"/>
      <c r="AB148" s="217"/>
      <c r="AC148" s="217"/>
      <c r="AD148" s="217"/>
      <c r="AE148" s="217"/>
      <c r="AF148" s="217"/>
      <c r="AG148" s="213"/>
      <c r="AH148" s="211"/>
      <c r="AI148" s="217"/>
      <c r="AJ148" s="217"/>
      <c r="AK148" s="217"/>
      <c r="AL148" s="217"/>
      <c r="AM148" s="217"/>
      <c r="AN148" s="213"/>
      <c r="AO148" s="211"/>
      <c r="AP148" s="217"/>
      <c r="AQ148" s="217"/>
      <c r="AR148" s="217"/>
      <c r="AS148" s="217"/>
      <c r="AT148" s="217"/>
      <c r="AU148" s="213"/>
      <c r="AV148" s="211"/>
      <c r="AW148" s="217"/>
      <c r="AX148" s="217"/>
      <c r="AY148" s="217"/>
      <c r="AZ148" s="217"/>
      <c r="BA148" s="217"/>
      <c r="BB148" s="213"/>
      <c r="BC148" s="211"/>
      <c r="BD148" s="217"/>
      <c r="BE148" s="218"/>
      <c r="BF148" s="275"/>
      <c r="BG148" s="276"/>
      <c r="BH148" s="251"/>
      <c r="BI148" s="252"/>
      <c r="BJ148" s="242"/>
      <c r="BK148" s="243"/>
      <c r="BL148" s="243"/>
      <c r="BM148" s="243"/>
      <c r="BN148" s="244"/>
    </row>
    <row r="149" spans="2:66" ht="20.25" customHeight="1" x14ac:dyDescent="0.4">
      <c r="B149" s="58">
        <f>B146+1</f>
        <v>44</v>
      </c>
      <c r="C149" s="258"/>
      <c r="D149" s="262"/>
      <c r="E149" s="260"/>
      <c r="F149" s="261"/>
      <c r="G149" s="263"/>
      <c r="H149" s="264"/>
      <c r="I149" s="240"/>
      <c r="J149" s="208"/>
      <c r="K149" s="240"/>
      <c r="L149" s="208"/>
      <c r="M149" s="277"/>
      <c r="N149" s="278"/>
      <c r="O149" s="267"/>
      <c r="P149" s="268"/>
      <c r="Q149" s="268"/>
      <c r="R149" s="264"/>
      <c r="S149" s="271"/>
      <c r="T149" s="246"/>
      <c r="U149" s="272"/>
      <c r="V149" s="27" t="s">
        <v>84</v>
      </c>
      <c r="W149" s="28"/>
      <c r="X149" s="28"/>
      <c r="Y149" s="23"/>
      <c r="Z149" s="63"/>
      <c r="AA149" s="180" t="str">
        <f>IF(AA148="","",VLOOKUP(AA148,シフト記号表!$C$5:$W$46,21,FALSE))</f>
        <v/>
      </c>
      <c r="AB149" s="181" t="str">
        <f>IF(AB148="","",VLOOKUP(AB148,シフト記号表!$C$5:$W$46,21,FALSE))</f>
        <v/>
      </c>
      <c r="AC149" s="181" t="str">
        <f>IF(AC148="","",VLOOKUP(AC148,シフト記号表!$C$5:$W$46,21,FALSE))</f>
        <v/>
      </c>
      <c r="AD149" s="181" t="str">
        <f>IF(AD148="","",VLOOKUP(AD148,シフト記号表!$C$5:$W$46,21,FALSE))</f>
        <v/>
      </c>
      <c r="AE149" s="181" t="str">
        <f>IF(AE148="","",VLOOKUP(AE148,シフト記号表!$C$5:$W$46,21,FALSE))</f>
        <v/>
      </c>
      <c r="AF149" s="181" t="str">
        <f>IF(AF148="","",VLOOKUP(AF148,シフト記号表!$C$5:$W$46,21,FALSE))</f>
        <v/>
      </c>
      <c r="AG149" s="182" t="str">
        <f>IF(AG148="","",VLOOKUP(AG148,シフト記号表!$C$5:$W$46,21,FALSE))</f>
        <v/>
      </c>
      <c r="AH149" s="180" t="str">
        <f>IF(AH148="","",VLOOKUP(AH148,シフト記号表!$C$5:$W$46,21,FALSE))</f>
        <v/>
      </c>
      <c r="AI149" s="181" t="str">
        <f>IF(AI148="","",VLOOKUP(AI148,シフト記号表!$C$5:$W$46,21,FALSE))</f>
        <v/>
      </c>
      <c r="AJ149" s="181" t="str">
        <f>IF(AJ148="","",VLOOKUP(AJ148,シフト記号表!$C$5:$W$46,21,FALSE))</f>
        <v/>
      </c>
      <c r="AK149" s="181" t="str">
        <f>IF(AK148="","",VLOOKUP(AK148,シフト記号表!$C$5:$W$46,21,FALSE))</f>
        <v/>
      </c>
      <c r="AL149" s="181" t="str">
        <f>IF(AL148="","",VLOOKUP(AL148,シフト記号表!$C$5:$W$46,21,FALSE))</f>
        <v/>
      </c>
      <c r="AM149" s="181" t="str">
        <f>IF(AM148="","",VLOOKUP(AM148,シフト記号表!$C$5:$W$46,21,FALSE))</f>
        <v/>
      </c>
      <c r="AN149" s="182" t="str">
        <f>IF(AN148="","",VLOOKUP(AN148,シフト記号表!$C$5:$W$46,21,FALSE))</f>
        <v/>
      </c>
      <c r="AO149" s="180" t="str">
        <f>IF(AO148="","",VLOOKUP(AO148,シフト記号表!$C$5:$W$46,21,FALSE))</f>
        <v/>
      </c>
      <c r="AP149" s="181" t="str">
        <f>IF(AP148="","",VLOOKUP(AP148,シフト記号表!$C$5:$W$46,21,FALSE))</f>
        <v/>
      </c>
      <c r="AQ149" s="181" t="str">
        <f>IF(AQ148="","",VLOOKUP(AQ148,シフト記号表!$C$5:$W$46,21,FALSE))</f>
        <v/>
      </c>
      <c r="AR149" s="181" t="str">
        <f>IF(AR148="","",VLOOKUP(AR148,シフト記号表!$C$5:$W$46,21,FALSE))</f>
        <v/>
      </c>
      <c r="AS149" s="181" t="str">
        <f>IF(AS148="","",VLOOKUP(AS148,シフト記号表!$C$5:$W$46,21,FALSE))</f>
        <v/>
      </c>
      <c r="AT149" s="181" t="str">
        <f>IF(AT148="","",VLOOKUP(AT148,シフト記号表!$C$5:$W$46,21,FALSE))</f>
        <v/>
      </c>
      <c r="AU149" s="182" t="str">
        <f>IF(AU148="","",VLOOKUP(AU148,シフト記号表!$C$5:$W$46,21,FALSE))</f>
        <v/>
      </c>
      <c r="AV149" s="180" t="str">
        <f>IF(AV148="","",VLOOKUP(AV148,シフト記号表!$C$5:$W$46,21,FALSE))</f>
        <v/>
      </c>
      <c r="AW149" s="181" t="str">
        <f>IF(AW148="","",VLOOKUP(AW148,シフト記号表!$C$5:$W$46,21,FALSE))</f>
        <v/>
      </c>
      <c r="AX149" s="181" t="str">
        <f>IF(AX148="","",VLOOKUP(AX148,シフト記号表!$C$5:$W$46,21,FALSE))</f>
        <v/>
      </c>
      <c r="AY149" s="181" t="str">
        <f>IF(AY148="","",VLOOKUP(AY148,シフト記号表!$C$5:$W$46,21,FALSE))</f>
        <v/>
      </c>
      <c r="AZ149" s="181" t="str">
        <f>IF(AZ148="","",VLOOKUP(AZ148,シフト記号表!$C$5:$W$46,21,FALSE))</f>
        <v/>
      </c>
      <c r="BA149" s="181" t="str">
        <f>IF(BA148="","",VLOOKUP(BA148,シフト記号表!$C$5:$W$46,21,FALSE))</f>
        <v/>
      </c>
      <c r="BB149" s="182" t="str">
        <f>IF(BB148="","",VLOOKUP(BB148,シフト記号表!$C$5:$W$46,21,FALSE))</f>
        <v/>
      </c>
      <c r="BC149" s="180" t="str">
        <f>IF(BC148="","",VLOOKUP(BC148,シフト記号表!$C$5:$W$46,21,FALSE))</f>
        <v/>
      </c>
      <c r="BD149" s="181" t="str">
        <f>IF(BD148="","",VLOOKUP(BD148,シフト記号表!$C$5:$W$46,21,FALSE))</f>
        <v/>
      </c>
      <c r="BE149" s="181" t="str">
        <f>IF(BE148="","",VLOOKUP(BE148,シフト記号表!$C$5:$W$46,21,FALSE))</f>
        <v/>
      </c>
      <c r="BF149" s="279">
        <f>IF($BI$3="計画",SUM(AA149:BB149),IF($BI$3="実績",SUM(AA149:BE149),""))</f>
        <v>0</v>
      </c>
      <c r="BG149" s="280"/>
      <c r="BH149" s="253">
        <f t="shared" ref="BH149:BH150" si="33">IF($BI$3="計画",BF149/4,IF($BI$3="実績",(BF149/($BI$7/7)),""))</f>
        <v>0</v>
      </c>
      <c r="BI149" s="254"/>
      <c r="BJ149" s="245"/>
      <c r="BK149" s="246"/>
      <c r="BL149" s="246"/>
      <c r="BM149" s="246"/>
      <c r="BN149" s="247"/>
    </row>
    <row r="150" spans="2:66" ht="20.25" customHeight="1" x14ac:dyDescent="0.4">
      <c r="B150" s="59"/>
      <c r="C150" s="258"/>
      <c r="D150" s="262"/>
      <c r="E150" s="260"/>
      <c r="F150" s="261"/>
      <c r="G150" s="281"/>
      <c r="H150" s="282"/>
      <c r="I150" s="283">
        <f>G149</f>
        <v>0</v>
      </c>
      <c r="J150" s="282"/>
      <c r="K150" s="283">
        <f>M149</f>
        <v>0</v>
      </c>
      <c r="L150" s="282"/>
      <c r="M150" s="284"/>
      <c r="N150" s="285"/>
      <c r="O150" s="286"/>
      <c r="P150" s="287"/>
      <c r="Q150" s="287"/>
      <c r="R150" s="288"/>
      <c r="S150" s="273"/>
      <c r="T150" s="249"/>
      <c r="U150" s="274"/>
      <c r="V150" s="29" t="s">
        <v>126</v>
      </c>
      <c r="W150" s="52"/>
      <c r="X150" s="52"/>
      <c r="Y150" s="53"/>
      <c r="Z150" s="69"/>
      <c r="AA150" s="184" t="str">
        <f>IF(AA148="","",VLOOKUP(AA148,シフト記号表!$C$5:$Y$46,23,FALSE))</f>
        <v/>
      </c>
      <c r="AB150" s="185" t="str">
        <f>IF(AB148="","",VLOOKUP(AB148,シフト記号表!$C$5:$Y$46,23,FALSE))</f>
        <v/>
      </c>
      <c r="AC150" s="185" t="str">
        <f>IF(AC148="","",VLOOKUP(AC148,シフト記号表!$C$5:$Y$46,23,FALSE))</f>
        <v/>
      </c>
      <c r="AD150" s="185" t="str">
        <f>IF(AD148="","",VLOOKUP(AD148,シフト記号表!$C$5:$Y$46,23,FALSE))</f>
        <v/>
      </c>
      <c r="AE150" s="185" t="str">
        <f>IF(AE148="","",VLOOKUP(AE148,シフト記号表!$C$5:$Y$46,23,FALSE))</f>
        <v/>
      </c>
      <c r="AF150" s="185" t="str">
        <f>IF(AF148="","",VLOOKUP(AF148,シフト記号表!$C$5:$Y$46,23,FALSE))</f>
        <v/>
      </c>
      <c r="AG150" s="186" t="str">
        <f>IF(AG148="","",VLOOKUP(AG148,シフト記号表!$C$5:$Y$46,23,FALSE))</f>
        <v/>
      </c>
      <c r="AH150" s="184" t="str">
        <f>IF(AH148="","",VLOOKUP(AH148,シフト記号表!$C$5:$Y$46,23,FALSE))</f>
        <v/>
      </c>
      <c r="AI150" s="185" t="str">
        <f>IF(AI148="","",VLOOKUP(AI148,シフト記号表!$C$5:$Y$46,23,FALSE))</f>
        <v/>
      </c>
      <c r="AJ150" s="185" t="str">
        <f>IF(AJ148="","",VLOOKUP(AJ148,シフト記号表!$C$5:$Y$46,23,FALSE))</f>
        <v/>
      </c>
      <c r="AK150" s="185" t="str">
        <f>IF(AK148="","",VLOOKUP(AK148,シフト記号表!$C$5:$Y$46,23,FALSE))</f>
        <v/>
      </c>
      <c r="AL150" s="185" t="str">
        <f>IF(AL148="","",VLOOKUP(AL148,シフト記号表!$C$5:$Y$46,23,FALSE))</f>
        <v/>
      </c>
      <c r="AM150" s="185" t="str">
        <f>IF(AM148="","",VLOOKUP(AM148,シフト記号表!$C$5:$Y$46,23,FALSE))</f>
        <v/>
      </c>
      <c r="AN150" s="186" t="str">
        <f>IF(AN148="","",VLOOKUP(AN148,シフト記号表!$C$5:$Y$46,23,FALSE))</f>
        <v/>
      </c>
      <c r="AO150" s="184" t="str">
        <f>IF(AO148="","",VLOOKUP(AO148,シフト記号表!$C$5:$Y$46,23,FALSE))</f>
        <v/>
      </c>
      <c r="AP150" s="185" t="str">
        <f>IF(AP148="","",VLOOKUP(AP148,シフト記号表!$C$5:$Y$46,23,FALSE))</f>
        <v/>
      </c>
      <c r="AQ150" s="185" t="str">
        <f>IF(AQ148="","",VLOOKUP(AQ148,シフト記号表!$C$5:$Y$46,23,FALSE))</f>
        <v/>
      </c>
      <c r="AR150" s="185" t="str">
        <f>IF(AR148="","",VLOOKUP(AR148,シフト記号表!$C$5:$Y$46,23,FALSE))</f>
        <v/>
      </c>
      <c r="AS150" s="185" t="str">
        <f>IF(AS148="","",VLOOKUP(AS148,シフト記号表!$C$5:$Y$46,23,FALSE))</f>
        <v/>
      </c>
      <c r="AT150" s="185" t="str">
        <f>IF(AT148="","",VLOOKUP(AT148,シフト記号表!$C$5:$Y$46,23,FALSE))</f>
        <v/>
      </c>
      <c r="AU150" s="186" t="str">
        <f>IF(AU148="","",VLOOKUP(AU148,シフト記号表!$C$5:$Y$46,23,FALSE))</f>
        <v/>
      </c>
      <c r="AV150" s="184" t="str">
        <f>IF(AV148="","",VLOOKUP(AV148,シフト記号表!$C$5:$Y$46,23,FALSE))</f>
        <v/>
      </c>
      <c r="AW150" s="185" t="str">
        <f>IF(AW148="","",VLOOKUP(AW148,シフト記号表!$C$5:$Y$46,23,FALSE))</f>
        <v/>
      </c>
      <c r="AX150" s="185" t="str">
        <f>IF(AX148="","",VLOOKUP(AX148,シフト記号表!$C$5:$Y$46,23,FALSE))</f>
        <v/>
      </c>
      <c r="AY150" s="185" t="str">
        <f>IF(AY148="","",VLOOKUP(AY148,シフト記号表!$C$5:$Y$46,23,FALSE))</f>
        <v/>
      </c>
      <c r="AZ150" s="185" t="str">
        <f>IF(AZ148="","",VLOOKUP(AZ148,シフト記号表!$C$5:$Y$46,23,FALSE))</f>
        <v/>
      </c>
      <c r="BA150" s="185" t="str">
        <f>IF(BA148="","",VLOOKUP(BA148,シフト記号表!$C$5:$Y$46,23,FALSE))</f>
        <v/>
      </c>
      <c r="BB150" s="186" t="str">
        <f>IF(BB148="","",VLOOKUP(BB148,シフト記号表!$C$5:$Y$46,23,FALSE))</f>
        <v/>
      </c>
      <c r="BC150" s="184" t="str">
        <f>IF(BC148="","",VLOOKUP(BC148,シフト記号表!$C$5:$Y$46,23,FALSE))</f>
        <v/>
      </c>
      <c r="BD150" s="185" t="str">
        <f>IF(BD148="","",VLOOKUP(BD148,シフト記号表!$C$5:$Y$46,23,FALSE))</f>
        <v/>
      </c>
      <c r="BE150" s="185" t="str">
        <f>IF(BE148="","",VLOOKUP(BE148,シフト記号表!$C$5:$Y$46,23,FALSE))</f>
        <v/>
      </c>
      <c r="BF150" s="289">
        <f>IF($BI$3="計画",SUM(AA150:BB150),IF($BI$3="実績",SUM(AA150:BE150),""))</f>
        <v>0</v>
      </c>
      <c r="BG150" s="290"/>
      <c r="BH150" s="255">
        <f t="shared" si="33"/>
        <v>0</v>
      </c>
      <c r="BI150" s="256"/>
      <c r="BJ150" s="248"/>
      <c r="BK150" s="249"/>
      <c r="BL150" s="249"/>
      <c r="BM150" s="249"/>
      <c r="BN150" s="250"/>
    </row>
    <row r="151" spans="2:66" ht="20.25" customHeight="1" x14ac:dyDescent="0.4">
      <c r="B151" s="60"/>
      <c r="C151" s="257"/>
      <c r="D151" s="259"/>
      <c r="E151" s="260"/>
      <c r="F151" s="261"/>
      <c r="G151" s="263"/>
      <c r="H151" s="264"/>
      <c r="I151" s="240"/>
      <c r="J151" s="208"/>
      <c r="K151" s="240"/>
      <c r="L151" s="208"/>
      <c r="M151" s="265"/>
      <c r="N151" s="266"/>
      <c r="O151" s="267"/>
      <c r="P151" s="268"/>
      <c r="Q151" s="268"/>
      <c r="R151" s="264"/>
      <c r="S151" s="269"/>
      <c r="T151" s="243"/>
      <c r="U151" s="270"/>
      <c r="V151" s="25" t="s">
        <v>18</v>
      </c>
      <c r="W151" s="32"/>
      <c r="X151" s="32"/>
      <c r="Y151" s="20"/>
      <c r="Z151" s="68"/>
      <c r="AA151" s="211"/>
      <c r="AB151" s="217"/>
      <c r="AC151" s="217"/>
      <c r="AD151" s="217"/>
      <c r="AE151" s="217"/>
      <c r="AF151" s="217"/>
      <c r="AG151" s="213"/>
      <c r="AH151" s="211"/>
      <c r="AI151" s="217"/>
      <c r="AJ151" s="217"/>
      <c r="AK151" s="217"/>
      <c r="AL151" s="217"/>
      <c r="AM151" s="217"/>
      <c r="AN151" s="213"/>
      <c r="AO151" s="211"/>
      <c r="AP151" s="217"/>
      <c r="AQ151" s="217"/>
      <c r="AR151" s="217"/>
      <c r="AS151" s="217"/>
      <c r="AT151" s="217"/>
      <c r="AU151" s="213"/>
      <c r="AV151" s="211"/>
      <c r="AW151" s="217"/>
      <c r="AX151" s="217"/>
      <c r="AY151" s="217"/>
      <c r="AZ151" s="217"/>
      <c r="BA151" s="217"/>
      <c r="BB151" s="213"/>
      <c r="BC151" s="211"/>
      <c r="BD151" s="217"/>
      <c r="BE151" s="218"/>
      <c r="BF151" s="275"/>
      <c r="BG151" s="276"/>
      <c r="BH151" s="251"/>
      <c r="BI151" s="252"/>
      <c r="BJ151" s="242"/>
      <c r="BK151" s="243"/>
      <c r="BL151" s="243"/>
      <c r="BM151" s="243"/>
      <c r="BN151" s="244"/>
    </row>
    <row r="152" spans="2:66" ht="20.25" customHeight="1" x14ac:dyDescent="0.4">
      <c r="B152" s="58">
        <f>B149+1</f>
        <v>45</v>
      </c>
      <c r="C152" s="258"/>
      <c r="D152" s="262"/>
      <c r="E152" s="260"/>
      <c r="F152" s="261"/>
      <c r="G152" s="263"/>
      <c r="H152" s="264"/>
      <c r="I152" s="240"/>
      <c r="J152" s="208"/>
      <c r="K152" s="240"/>
      <c r="L152" s="208"/>
      <c r="M152" s="277"/>
      <c r="N152" s="278"/>
      <c r="O152" s="267"/>
      <c r="P152" s="268"/>
      <c r="Q152" s="268"/>
      <c r="R152" s="264"/>
      <c r="S152" s="271"/>
      <c r="T152" s="246"/>
      <c r="U152" s="272"/>
      <c r="V152" s="27" t="s">
        <v>84</v>
      </c>
      <c r="W152" s="28"/>
      <c r="X152" s="28"/>
      <c r="Y152" s="23"/>
      <c r="Z152" s="63"/>
      <c r="AA152" s="180" t="str">
        <f>IF(AA151="","",VLOOKUP(AA151,シフト記号表!$C$5:$W$46,21,FALSE))</f>
        <v/>
      </c>
      <c r="AB152" s="181" t="str">
        <f>IF(AB151="","",VLOOKUP(AB151,シフト記号表!$C$5:$W$46,21,FALSE))</f>
        <v/>
      </c>
      <c r="AC152" s="181" t="str">
        <f>IF(AC151="","",VLOOKUP(AC151,シフト記号表!$C$5:$W$46,21,FALSE))</f>
        <v/>
      </c>
      <c r="AD152" s="181" t="str">
        <f>IF(AD151="","",VLOOKUP(AD151,シフト記号表!$C$5:$W$46,21,FALSE))</f>
        <v/>
      </c>
      <c r="AE152" s="181" t="str">
        <f>IF(AE151="","",VLOOKUP(AE151,シフト記号表!$C$5:$W$46,21,FALSE))</f>
        <v/>
      </c>
      <c r="AF152" s="181" t="str">
        <f>IF(AF151="","",VLOOKUP(AF151,シフト記号表!$C$5:$W$46,21,FALSE))</f>
        <v/>
      </c>
      <c r="AG152" s="182" t="str">
        <f>IF(AG151="","",VLOOKUP(AG151,シフト記号表!$C$5:$W$46,21,FALSE))</f>
        <v/>
      </c>
      <c r="AH152" s="180" t="str">
        <f>IF(AH151="","",VLOOKUP(AH151,シフト記号表!$C$5:$W$46,21,FALSE))</f>
        <v/>
      </c>
      <c r="AI152" s="181" t="str">
        <f>IF(AI151="","",VLOOKUP(AI151,シフト記号表!$C$5:$W$46,21,FALSE))</f>
        <v/>
      </c>
      <c r="AJ152" s="181" t="str">
        <f>IF(AJ151="","",VLOOKUP(AJ151,シフト記号表!$C$5:$W$46,21,FALSE))</f>
        <v/>
      </c>
      <c r="AK152" s="181" t="str">
        <f>IF(AK151="","",VLOOKUP(AK151,シフト記号表!$C$5:$W$46,21,FALSE))</f>
        <v/>
      </c>
      <c r="AL152" s="181" t="str">
        <f>IF(AL151="","",VLOOKUP(AL151,シフト記号表!$C$5:$W$46,21,FALSE))</f>
        <v/>
      </c>
      <c r="AM152" s="181" t="str">
        <f>IF(AM151="","",VLOOKUP(AM151,シフト記号表!$C$5:$W$46,21,FALSE))</f>
        <v/>
      </c>
      <c r="AN152" s="182" t="str">
        <f>IF(AN151="","",VLOOKUP(AN151,シフト記号表!$C$5:$W$46,21,FALSE))</f>
        <v/>
      </c>
      <c r="AO152" s="180" t="str">
        <f>IF(AO151="","",VLOOKUP(AO151,シフト記号表!$C$5:$W$46,21,FALSE))</f>
        <v/>
      </c>
      <c r="AP152" s="181" t="str">
        <f>IF(AP151="","",VLOOKUP(AP151,シフト記号表!$C$5:$W$46,21,FALSE))</f>
        <v/>
      </c>
      <c r="AQ152" s="181" t="str">
        <f>IF(AQ151="","",VLOOKUP(AQ151,シフト記号表!$C$5:$W$46,21,FALSE))</f>
        <v/>
      </c>
      <c r="AR152" s="181" t="str">
        <f>IF(AR151="","",VLOOKUP(AR151,シフト記号表!$C$5:$W$46,21,FALSE))</f>
        <v/>
      </c>
      <c r="AS152" s="181" t="str">
        <f>IF(AS151="","",VLOOKUP(AS151,シフト記号表!$C$5:$W$46,21,FALSE))</f>
        <v/>
      </c>
      <c r="AT152" s="181" t="str">
        <f>IF(AT151="","",VLOOKUP(AT151,シフト記号表!$C$5:$W$46,21,FALSE))</f>
        <v/>
      </c>
      <c r="AU152" s="182" t="str">
        <f>IF(AU151="","",VLOOKUP(AU151,シフト記号表!$C$5:$W$46,21,FALSE))</f>
        <v/>
      </c>
      <c r="AV152" s="180" t="str">
        <f>IF(AV151="","",VLOOKUP(AV151,シフト記号表!$C$5:$W$46,21,FALSE))</f>
        <v/>
      </c>
      <c r="AW152" s="181" t="str">
        <f>IF(AW151="","",VLOOKUP(AW151,シフト記号表!$C$5:$W$46,21,FALSE))</f>
        <v/>
      </c>
      <c r="AX152" s="181" t="str">
        <f>IF(AX151="","",VLOOKUP(AX151,シフト記号表!$C$5:$W$46,21,FALSE))</f>
        <v/>
      </c>
      <c r="AY152" s="181" t="str">
        <f>IF(AY151="","",VLOOKUP(AY151,シフト記号表!$C$5:$W$46,21,FALSE))</f>
        <v/>
      </c>
      <c r="AZ152" s="181" t="str">
        <f>IF(AZ151="","",VLOOKUP(AZ151,シフト記号表!$C$5:$W$46,21,FALSE))</f>
        <v/>
      </c>
      <c r="BA152" s="181" t="str">
        <f>IF(BA151="","",VLOOKUP(BA151,シフト記号表!$C$5:$W$46,21,FALSE))</f>
        <v/>
      </c>
      <c r="BB152" s="182" t="str">
        <f>IF(BB151="","",VLOOKUP(BB151,シフト記号表!$C$5:$W$46,21,FALSE))</f>
        <v/>
      </c>
      <c r="BC152" s="180" t="str">
        <f>IF(BC151="","",VLOOKUP(BC151,シフト記号表!$C$5:$W$46,21,FALSE))</f>
        <v/>
      </c>
      <c r="BD152" s="181" t="str">
        <f>IF(BD151="","",VLOOKUP(BD151,シフト記号表!$C$5:$W$46,21,FALSE))</f>
        <v/>
      </c>
      <c r="BE152" s="181" t="str">
        <f>IF(BE151="","",VLOOKUP(BE151,シフト記号表!$C$5:$W$46,21,FALSE))</f>
        <v/>
      </c>
      <c r="BF152" s="279">
        <f>IF($BI$3="計画",SUM(AA152:BB152),IF($BI$3="実績",SUM(AA152:BE152),""))</f>
        <v>0</v>
      </c>
      <c r="BG152" s="280"/>
      <c r="BH152" s="253">
        <f t="shared" ref="BH152:BH153" si="34">IF($BI$3="計画",BF152/4,IF($BI$3="実績",(BF152/($BI$7/7)),""))</f>
        <v>0</v>
      </c>
      <c r="BI152" s="254"/>
      <c r="BJ152" s="245"/>
      <c r="BK152" s="246"/>
      <c r="BL152" s="246"/>
      <c r="BM152" s="246"/>
      <c r="BN152" s="247"/>
    </row>
    <row r="153" spans="2:66" ht="20.25" customHeight="1" x14ac:dyDescent="0.4">
      <c r="B153" s="59"/>
      <c r="C153" s="258"/>
      <c r="D153" s="262"/>
      <c r="E153" s="260"/>
      <c r="F153" s="261"/>
      <c r="G153" s="281"/>
      <c r="H153" s="282"/>
      <c r="I153" s="283">
        <f>G152</f>
        <v>0</v>
      </c>
      <c r="J153" s="282"/>
      <c r="K153" s="283">
        <f>M152</f>
        <v>0</v>
      </c>
      <c r="L153" s="282"/>
      <c r="M153" s="284"/>
      <c r="N153" s="285"/>
      <c r="O153" s="286"/>
      <c r="P153" s="287"/>
      <c r="Q153" s="287"/>
      <c r="R153" s="288"/>
      <c r="S153" s="273"/>
      <c r="T153" s="249"/>
      <c r="U153" s="274"/>
      <c r="V153" s="29" t="s">
        <v>126</v>
      </c>
      <c r="W153" s="52"/>
      <c r="X153" s="52"/>
      <c r="Y153" s="53"/>
      <c r="Z153" s="69"/>
      <c r="AA153" s="184" t="str">
        <f>IF(AA151="","",VLOOKUP(AA151,シフト記号表!$C$5:$Y$46,23,FALSE))</f>
        <v/>
      </c>
      <c r="AB153" s="185" t="str">
        <f>IF(AB151="","",VLOOKUP(AB151,シフト記号表!$C$5:$Y$46,23,FALSE))</f>
        <v/>
      </c>
      <c r="AC153" s="185" t="str">
        <f>IF(AC151="","",VLOOKUP(AC151,シフト記号表!$C$5:$Y$46,23,FALSE))</f>
        <v/>
      </c>
      <c r="AD153" s="185" t="str">
        <f>IF(AD151="","",VLOOKUP(AD151,シフト記号表!$C$5:$Y$46,23,FALSE))</f>
        <v/>
      </c>
      <c r="AE153" s="185" t="str">
        <f>IF(AE151="","",VLOOKUP(AE151,シフト記号表!$C$5:$Y$46,23,FALSE))</f>
        <v/>
      </c>
      <c r="AF153" s="185" t="str">
        <f>IF(AF151="","",VLOOKUP(AF151,シフト記号表!$C$5:$Y$46,23,FALSE))</f>
        <v/>
      </c>
      <c r="AG153" s="186" t="str">
        <f>IF(AG151="","",VLOOKUP(AG151,シフト記号表!$C$5:$Y$46,23,FALSE))</f>
        <v/>
      </c>
      <c r="AH153" s="184" t="str">
        <f>IF(AH151="","",VLOOKUP(AH151,シフト記号表!$C$5:$Y$46,23,FALSE))</f>
        <v/>
      </c>
      <c r="AI153" s="185" t="str">
        <f>IF(AI151="","",VLOOKUP(AI151,シフト記号表!$C$5:$Y$46,23,FALSE))</f>
        <v/>
      </c>
      <c r="AJ153" s="185" t="str">
        <f>IF(AJ151="","",VLOOKUP(AJ151,シフト記号表!$C$5:$Y$46,23,FALSE))</f>
        <v/>
      </c>
      <c r="AK153" s="185" t="str">
        <f>IF(AK151="","",VLOOKUP(AK151,シフト記号表!$C$5:$Y$46,23,FALSE))</f>
        <v/>
      </c>
      <c r="AL153" s="185" t="str">
        <f>IF(AL151="","",VLOOKUP(AL151,シフト記号表!$C$5:$Y$46,23,FALSE))</f>
        <v/>
      </c>
      <c r="AM153" s="185" t="str">
        <f>IF(AM151="","",VLOOKUP(AM151,シフト記号表!$C$5:$Y$46,23,FALSE))</f>
        <v/>
      </c>
      <c r="AN153" s="186" t="str">
        <f>IF(AN151="","",VLOOKUP(AN151,シフト記号表!$C$5:$Y$46,23,FALSE))</f>
        <v/>
      </c>
      <c r="AO153" s="184" t="str">
        <f>IF(AO151="","",VLOOKUP(AO151,シフト記号表!$C$5:$Y$46,23,FALSE))</f>
        <v/>
      </c>
      <c r="AP153" s="185" t="str">
        <f>IF(AP151="","",VLOOKUP(AP151,シフト記号表!$C$5:$Y$46,23,FALSE))</f>
        <v/>
      </c>
      <c r="AQ153" s="185" t="str">
        <f>IF(AQ151="","",VLOOKUP(AQ151,シフト記号表!$C$5:$Y$46,23,FALSE))</f>
        <v/>
      </c>
      <c r="AR153" s="185" t="str">
        <f>IF(AR151="","",VLOOKUP(AR151,シフト記号表!$C$5:$Y$46,23,FALSE))</f>
        <v/>
      </c>
      <c r="AS153" s="185" t="str">
        <f>IF(AS151="","",VLOOKUP(AS151,シフト記号表!$C$5:$Y$46,23,FALSE))</f>
        <v/>
      </c>
      <c r="AT153" s="185" t="str">
        <f>IF(AT151="","",VLOOKUP(AT151,シフト記号表!$C$5:$Y$46,23,FALSE))</f>
        <v/>
      </c>
      <c r="AU153" s="186" t="str">
        <f>IF(AU151="","",VLOOKUP(AU151,シフト記号表!$C$5:$Y$46,23,FALSE))</f>
        <v/>
      </c>
      <c r="AV153" s="184" t="str">
        <f>IF(AV151="","",VLOOKUP(AV151,シフト記号表!$C$5:$Y$46,23,FALSE))</f>
        <v/>
      </c>
      <c r="AW153" s="185" t="str">
        <f>IF(AW151="","",VLOOKUP(AW151,シフト記号表!$C$5:$Y$46,23,FALSE))</f>
        <v/>
      </c>
      <c r="AX153" s="185" t="str">
        <f>IF(AX151="","",VLOOKUP(AX151,シフト記号表!$C$5:$Y$46,23,FALSE))</f>
        <v/>
      </c>
      <c r="AY153" s="185" t="str">
        <f>IF(AY151="","",VLOOKUP(AY151,シフト記号表!$C$5:$Y$46,23,FALSE))</f>
        <v/>
      </c>
      <c r="AZ153" s="185" t="str">
        <f>IF(AZ151="","",VLOOKUP(AZ151,シフト記号表!$C$5:$Y$46,23,FALSE))</f>
        <v/>
      </c>
      <c r="BA153" s="185" t="str">
        <f>IF(BA151="","",VLOOKUP(BA151,シフト記号表!$C$5:$Y$46,23,FALSE))</f>
        <v/>
      </c>
      <c r="BB153" s="186" t="str">
        <f>IF(BB151="","",VLOOKUP(BB151,シフト記号表!$C$5:$Y$46,23,FALSE))</f>
        <v/>
      </c>
      <c r="BC153" s="184" t="str">
        <f>IF(BC151="","",VLOOKUP(BC151,シフト記号表!$C$5:$Y$46,23,FALSE))</f>
        <v/>
      </c>
      <c r="BD153" s="185" t="str">
        <f>IF(BD151="","",VLOOKUP(BD151,シフト記号表!$C$5:$Y$46,23,FALSE))</f>
        <v/>
      </c>
      <c r="BE153" s="185" t="str">
        <f>IF(BE151="","",VLOOKUP(BE151,シフト記号表!$C$5:$Y$46,23,FALSE))</f>
        <v/>
      </c>
      <c r="BF153" s="289">
        <f>IF($BI$3="計画",SUM(AA153:BB153),IF($BI$3="実績",SUM(AA153:BE153),""))</f>
        <v>0</v>
      </c>
      <c r="BG153" s="290"/>
      <c r="BH153" s="255">
        <f t="shared" si="34"/>
        <v>0</v>
      </c>
      <c r="BI153" s="256"/>
      <c r="BJ153" s="248"/>
      <c r="BK153" s="249"/>
      <c r="BL153" s="249"/>
      <c r="BM153" s="249"/>
      <c r="BN153" s="250"/>
    </row>
    <row r="154" spans="2:66" ht="20.25" customHeight="1" x14ac:dyDescent="0.4">
      <c r="B154" s="60"/>
      <c r="C154" s="257"/>
      <c r="D154" s="259"/>
      <c r="E154" s="260"/>
      <c r="F154" s="261"/>
      <c r="G154" s="263"/>
      <c r="H154" s="264"/>
      <c r="I154" s="240"/>
      <c r="J154" s="208"/>
      <c r="K154" s="240"/>
      <c r="L154" s="208"/>
      <c r="M154" s="265"/>
      <c r="N154" s="266"/>
      <c r="O154" s="267"/>
      <c r="P154" s="268"/>
      <c r="Q154" s="268"/>
      <c r="R154" s="264"/>
      <c r="S154" s="269"/>
      <c r="T154" s="243"/>
      <c r="U154" s="270"/>
      <c r="V154" s="25" t="s">
        <v>18</v>
      </c>
      <c r="W154" s="32"/>
      <c r="X154" s="32"/>
      <c r="Y154" s="20"/>
      <c r="Z154" s="68"/>
      <c r="AA154" s="211"/>
      <c r="AB154" s="217"/>
      <c r="AC154" s="217"/>
      <c r="AD154" s="217"/>
      <c r="AE154" s="217"/>
      <c r="AF154" s="217"/>
      <c r="AG154" s="213"/>
      <c r="AH154" s="211"/>
      <c r="AI154" s="217"/>
      <c r="AJ154" s="217"/>
      <c r="AK154" s="217"/>
      <c r="AL154" s="217"/>
      <c r="AM154" s="217"/>
      <c r="AN154" s="213"/>
      <c r="AO154" s="211"/>
      <c r="AP154" s="217"/>
      <c r="AQ154" s="217"/>
      <c r="AR154" s="217"/>
      <c r="AS154" s="217"/>
      <c r="AT154" s="217"/>
      <c r="AU154" s="213"/>
      <c r="AV154" s="211"/>
      <c r="AW154" s="217"/>
      <c r="AX154" s="217"/>
      <c r="AY154" s="217"/>
      <c r="AZ154" s="217"/>
      <c r="BA154" s="217"/>
      <c r="BB154" s="213"/>
      <c r="BC154" s="211"/>
      <c r="BD154" s="217"/>
      <c r="BE154" s="218"/>
      <c r="BF154" s="275"/>
      <c r="BG154" s="276"/>
      <c r="BH154" s="251"/>
      <c r="BI154" s="252"/>
      <c r="BJ154" s="242"/>
      <c r="BK154" s="243"/>
      <c r="BL154" s="243"/>
      <c r="BM154" s="243"/>
      <c r="BN154" s="244"/>
    </row>
    <row r="155" spans="2:66" ht="20.25" customHeight="1" x14ac:dyDescent="0.4">
      <c r="B155" s="58">
        <f>B152+1</f>
        <v>46</v>
      </c>
      <c r="C155" s="258"/>
      <c r="D155" s="262"/>
      <c r="E155" s="260"/>
      <c r="F155" s="261"/>
      <c r="G155" s="263"/>
      <c r="H155" s="264"/>
      <c r="I155" s="240"/>
      <c r="J155" s="208"/>
      <c r="K155" s="240"/>
      <c r="L155" s="208"/>
      <c r="M155" s="277"/>
      <c r="N155" s="278"/>
      <c r="O155" s="267"/>
      <c r="P155" s="268"/>
      <c r="Q155" s="268"/>
      <c r="R155" s="264"/>
      <c r="S155" s="271"/>
      <c r="T155" s="246"/>
      <c r="U155" s="272"/>
      <c r="V155" s="27" t="s">
        <v>84</v>
      </c>
      <c r="W155" s="28"/>
      <c r="X155" s="28"/>
      <c r="Y155" s="23"/>
      <c r="Z155" s="63"/>
      <c r="AA155" s="180" t="str">
        <f>IF(AA154="","",VLOOKUP(AA154,シフト記号表!$C$5:$W$46,21,FALSE))</f>
        <v/>
      </c>
      <c r="AB155" s="181" t="str">
        <f>IF(AB154="","",VLOOKUP(AB154,シフト記号表!$C$5:$W$46,21,FALSE))</f>
        <v/>
      </c>
      <c r="AC155" s="181" t="str">
        <f>IF(AC154="","",VLOOKUP(AC154,シフト記号表!$C$5:$W$46,21,FALSE))</f>
        <v/>
      </c>
      <c r="AD155" s="181" t="str">
        <f>IF(AD154="","",VLOOKUP(AD154,シフト記号表!$C$5:$W$46,21,FALSE))</f>
        <v/>
      </c>
      <c r="AE155" s="181" t="str">
        <f>IF(AE154="","",VLOOKUP(AE154,シフト記号表!$C$5:$W$46,21,FALSE))</f>
        <v/>
      </c>
      <c r="AF155" s="181" t="str">
        <f>IF(AF154="","",VLOOKUP(AF154,シフト記号表!$C$5:$W$46,21,FALSE))</f>
        <v/>
      </c>
      <c r="AG155" s="182" t="str">
        <f>IF(AG154="","",VLOOKUP(AG154,シフト記号表!$C$5:$W$46,21,FALSE))</f>
        <v/>
      </c>
      <c r="AH155" s="180" t="str">
        <f>IF(AH154="","",VLOOKUP(AH154,シフト記号表!$C$5:$W$46,21,FALSE))</f>
        <v/>
      </c>
      <c r="AI155" s="181" t="str">
        <f>IF(AI154="","",VLOOKUP(AI154,シフト記号表!$C$5:$W$46,21,FALSE))</f>
        <v/>
      </c>
      <c r="AJ155" s="181" t="str">
        <f>IF(AJ154="","",VLOOKUP(AJ154,シフト記号表!$C$5:$W$46,21,FALSE))</f>
        <v/>
      </c>
      <c r="AK155" s="181" t="str">
        <f>IF(AK154="","",VLOOKUP(AK154,シフト記号表!$C$5:$W$46,21,FALSE))</f>
        <v/>
      </c>
      <c r="AL155" s="181" t="str">
        <f>IF(AL154="","",VLOOKUP(AL154,シフト記号表!$C$5:$W$46,21,FALSE))</f>
        <v/>
      </c>
      <c r="AM155" s="181" t="str">
        <f>IF(AM154="","",VLOOKUP(AM154,シフト記号表!$C$5:$W$46,21,FALSE))</f>
        <v/>
      </c>
      <c r="AN155" s="182" t="str">
        <f>IF(AN154="","",VLOOKUP(AN154,シフト記号表!$C$5:$W$46,21,FALSE))</f>
        <v/>
      </c>
      <c r="AO155" s="180" t="str">
        <f>IF(AO154="","",VLOOKUP(AO154,シフト記号表!$C$5:$W$46,21,FALSE))</f>
        <v/>
      </c>
      <c r="AP155" s="181" t="str">
        <f>IF(AP154="","",VLOOKUP(AP154,シフト記号表!$C$5:$W$46,21,FALSE))</f>
        <v/>
      </c>
      <c r="AQ155" s="181" t="str">
        <f>IF(AQ154="","",VLOOKUP(AQ154,シフト記号表!$C$5:$W$46,21,FALSE))</f>
        <v/>
      </c>
      <c r="AR155" s="181" t="str">
        <f>IF(AR154="","",VLOOKUP(AR154,シフト記号表!$C$5:$W$46,21,FALSE))</f>
        <v/>
      </c>
      <c r="AS155" s="181" t="str">
        <f>IF(AS154="","",VLOOKUP(AS154,シフト記号表!$C$5:$W$46,21,FALSE))</f>
        <v/>
      </c>
      <c r="AT155" s="181" t="str">
        <f>IF(AT154="","",VLOOKUP(AT154,シフト記号表!$C$5:$W$46,21,FALSE))</f>
        <v/>
      </c>
      <c r="AU155" s="182" t="str">
        <f>IF(AU154="","",VLOOKUP(AU154,シフト記号表!$C$5:$W$46,21,FALSE))</f>
        <v/>
      </c>
      <c r="AV155" s="180" t="str">
        <f>IF(AV154="","",VLOOKUP(AV154,シフト記号表!$C$5:$W$46,21,FALSE))</f>
        <v/>
      </c>
      <c r="AW155" s="181" t="str">
        <f>IF(AW154="","",VLOOKUP(AW154,シフト記号表!$C$5:$W$46,21,FALSE))</f>
        <v/>
      </c>
      <c r="AX155" s="181" t="str">
        <f>IF(AX154="","",VLOOKUP(AX154,シフト記号表!$C$5:$W$46,21,FALSE))</f>
        <v/>
      </c>
      <c r="AY155" s="181" t="str">
        <f>IF(AY154="","",VLOOKUP(AY154,シフト記号表!$C$5:$W$46,21,FALSE))</f>
        <v/>
      </c>
      <c r="AZ155" s="181" t="str">
        <f>IF(AZ154="","",VLOOKUP(AZ154,シフト記号表!$C$5:$W$46,21,FALSE))</f>
        <v/>
      </c>
      <c r="BA155" s="181" t="str">
        <f>IF(BA154="","",VLOOKUP(BA154,シフト記号表!$C$5:$W$46,21,FALSE))</f>
        <v/>
      </c>
      <c r="BB155" s="182" t="str">
        <f>IF(BB154="","",VLOOKUP(BB154,シフト記号表!$C$5:$W$46,21,FALSE))</f>
        <v/>
      </c>
      <c r="BC155" s="180" t="str">
        <f>IF(BC154="","",VLOOKUP(BC154,シフト記号表!$C$5:$W$46,21,FALSE))</f>
        <v/>
      </c>
      <c r="BD155" s="181" t="str">
        <f>IF(BD154="","",VLOOKUP(BD154,シフト記号表!$C$5:$W$46,21,FALSE))</f>
        <v/>
      </c>
      <c r="BE155" s="181" t="str">
        <f>IF(BE154="","",VLOOKUP(BE154,シフト記号表!$C$5:$W$46,21,FALSE))</f>
        <v/>
      </c>
      <c r="BF155" s="279">
        <f>IF($BI$3="計画",SUM(AA155:BB155),IF($BI$3="実績",SUM(AA155:BE155),""))</f>
        <v>0</v>
      </c>
      <c r="BG155" s="280"/>
      <c r="BH155" s="253">
        <f t="shared" ref="BH155:BH156" si="35">IF($BI$3="計画",BF155/4,IF($BI$3="実績",(BF155/($BI$7/7)),""))</f>
        <v>0</v>
      </c>
      <c r="BI155" s="254"/>
      <c r="BJ155" s="245"/>
      <c r="BK155" s="246"/>
      <c r="BL155" s="246"/>
      <c r="BM155" s="246"/>
      <c r="BN155" s="247"/>
    </row>
    <row r="156" spans="2:66" ht="20.25" customHeight="1" x14ac:dyDescent="0.4">
      <c r="B156" s="59"/>
      <c r="C156" s="258"/>
      <c r="D156" s="262"/>
      <c r="E156" s="260"/>
      <c r="F156" s="261"/>
      <c r="G156" s="281"/>
      <c r="H156" s="282"/>
      <c r="I156" s="283">
        <f>G155</f>
        <v>0</v>
      </c>
      <c r="J156" s="282"/>
      <c r="K156" s="283">
        <f>M155</f>
        <v>0</v>
      </c>
      <c r="L156" s="282"/>
      <c r="M156" s="284"/>
      <c r="N156" s="285"/>
      <c r="O156" s="286"/>
      <c r="P156" s="287"/>
      <c r="Q156" s="287"/>
      <c r="R156" s="288"/>
      <c r="S156" s="273"/>
      <c r="T156" s="249"/>
      <c r="U156" s="274"/>
      <c r="V156" s="29" t="s">
        <v>126</v>
      </c>
      <c r="W156" s="52"/>
      <c r="X156" s="52"/>
      <c r="Y156" s="53"/>
      <c r="Z156" s="69"/>
      <c r="AA156" s="184" t="str">
        <f>IF(AA154="","",VLOOKUP(AA154,シフト記号表!$C$5:$Y$46,23,FALSE))</f>
        <v/>
      </c>
      <c r="AB156" s="185" t="str">
        <f>IF(AB154="","",VLOOKUP(AB154,シフト記号表!$C$5:$Y$46,23,FALSE))</f>
        <v/>
      </c>
      <c r="AC156" s="185" t="str">
        <f>IF(AC154="","",VLOOKUP(AC154,シフト記号表!$C$5:$Y$46,23,FALSE))</f>
        <v/>
      </c>
      <c r="AD156" s="185" t="str">
        <f>IF(AD154="","",VLOOKUP(AD154,シフト記号表!$C$5:$Y$46,23,FALSE))</f>
        <v/>
      </c>
      <c r="AE156" s="185" t="str">
        <f>IF(AE154="","",VLOOKUP(AE154,シフト記号表!$C$5:$Y$46,23,FALSE))</f>
        <v/>
      </c>
      <c r="AF156" s="185" t="str">
        <f>IF(AF154="","",VLOOKUP(AF154,シフト記号表!$C$5:$Y$46,23,FALSE))</f>
        <v/>
      </c>
      <c r="AG156" s="186" t="str">
        <f>IF(AG154="","",VLOOKUP(AG154,シフト記号表!$C$5:$Y$46,23,FALSE))</f>
        <v/>
      </c>
      <c r="AH156" s="184" t="str">
        <f>IF(AH154="","",VLOOKUP(AH154,シフト記号表!$C$5:$Y$46,23,FALSE))</f>
        <v/>
      </c>
      <c r="AI156" s="185" t="str">
        <f>IF(AI154="","",VLOOKUP(AI154,シフト記号表!$C$5:$Y$46,23,FALSE))</f>
        <v/>
      </c>
      <c r="AJ156" s="185" t="str">
        <f>IF(AJ154="","",VLOOKUP(AJ154,シフト記号表!$C$5:$Y$46,23,FALSE))</f>
        <v/>
      </c>
      <c r="AK156" s="185" t="str">
        <f>IF(AK154="","",VLOOKUP(AK154,シフト記号表!$C$5:$Y$46,23,FALSE))</f>
        <v/>
      </c>
      <c r="AL156" s="185" t="str">
        <f>IF(AL154="","",VLOOKUP(AL154,シフト記号表!$C$5:$Y$46,23,FALSE))</f>
        <v/>
      </c>
      <c r="AM156" s="185" t="str">
        <f>IF(AM154="","",VLOOKUP(AM154,シフト記号表!$C$5:$Y$46,23,FALSE))</f>
        <v/>
      </c>
      <c r="AN156" s="186" t="str">
        <f>IF(AN154="","",VLOOKUP(AN154,シフト記号表!$C$5:$Y$46,23,FALSE))</f>
        <v/>
      </c>
      <c r="AO156" s="184" t="str">
        <f>IF(AO154="","",VLOOKUP(AO154,シフト記号表!$C$5:$Y$46,23,FALSE))</f>
        <v/>
      </c>
      <c r="AP156" s="185" t="str">
        <f>IF(AP154="","",VLOOKUP(AP154,シフト記号表!$C$5:$Y$46,23,FALSE))</f>
        <v/>
      </c>
      <c r="AQ156" s="185" t="str">
        <f>IF(AQ154="","",VLOOKUP(AQ154,シフト記号表!$C$5:$Y$46,23,FALSE))</f>
        <v/>
      </c>
      <c r="AR156" s="185" t="str">
        <f>IF(AR154="","",VLOOKUP(AR154,シフト記号表!$C$5:$Y$46,23,FALSE))</f>
        <v/>
      </c>
      <c r="AS156" s="185" t="str">
        <f>IF(AS154="","",VLOOKUP(AS154,シフト記号表!$C$5:$Y$46,23,FALSE))</f>
        <v/>
      </c>
      <c r="AT156" s="185" t="str">
        <f>IF(AT154="","",VLOOKUP(AT154,シフト記号表!$C$5:$Y$46,23,FALSE))</f>
        <v/>
      </c>
      <c r="AU156" s="186" t="str">
        <f>IF(AU154="","",VLOOKUP(AU154,シフト記号表!$C$5:$Y$46,23,FALSE))</f>
        <v/>
      </c>
      <c r="AV156" s="184" t="str">
        <f>IF(AV154="","",VLOOKUP(AV154,シフト記号表!$C$5:$Y$46,23,FALSE))</f>
        <v/>
      </c>
      <c r="AW156" s="185" t="str">
        <f>IF(AW154="","",VLOOKUP(AW154,シフト記号表!$C$5:$Y$46,23,FALSE))</f>
        <v/>
      </c>
      <c r="AX156" s="185" t="str">
        <f>IF(AX154="","",VLOOKUP(AX154,シフト記号表!$C$5:$Y$46,23,FALSE))</f>
        <v/>
      </c>
      <c r="AY156" s="185" t="str">
        <f>IF(AY154="","",VLOOKUP(AY154,シフト記号表!$C$5:$Y$46,23,FALSE))</f>
        <v/>
      </c>
      <c r="AZ156" s="185" t="str">
        <f>IF(AZ154="","",VLOOKUP(AZ154,シフト記号表!$C$5:$Y$46,23,FALSE))</f>
        <v/>
      </c>
      <c r="BA156" s="185" t="str">
        <f>IF(BA154="","",VLOOKUP(BA154,シフト記号表!$C$5:$Y$46,23,FALSE))</f>
        <v/>
      </c>
      <c r="BB156" s="186" t="str">
        <f>IF(BB154="","",VLOOKUP(BB154,シフト記号表!$C$5:$Y$46,23,FALSE))</f>
        <v/>
      </c>
      <c r="BC156" s="184" t="str">
        <f>IF(BC154="","",VLOOKUP(BC154,シフト記号表!$C$5:$Y$46,23,FALSE))</f>
        <v/>
      </c>
      <c r="BD156" s="185" t="str">
        <f>IF(BD154="","",VLOOKUP(BD154,シフト記号表!$C$5:$Y$46,23,FALSE))</f>
        <v/>
      </c>
      <c r="BE156" s="185" t="str">
        <f>IF(BE154="","",VLOOKUP(BE154,シフト記号表!$C$5:$Y$46,23,FALSE))</f>
        <v/>
      </c>
      <c r="BF156" s="289">
        <f>IF($BI$3="計画",SUM(AA156:BB156),IF($BI$3="実績",SUM(AA156:BE156),""))</f>
        <v>0</v>
      </c>
      <c r="BG156" s="290"/>
      <c r="BH156" s="255">
        <f t="shared" si="35"/>
        <v>0</v>
      </c>
      <c r="BI156" s="256"/>
      <c r="BJ156" s="248"/>
      <c r="BK156" s="249"/>
      <c r="BL156" s="249"/>
      <c r="BM156" s="249"/>
      <c r="BN156" s="250"/>
    </row>
    <row r="157" spans="2:66" ht="20.25" customHeight="1" x14ac:dyDescent="0.4">
      <c r="B157" s="60"/>
      <c r="C157" s="257"/>
      <c r="D157" s="259"/>
      <c r="E157" s="260"/>
      <c r="F157" s="261"/>
      <c r="G157" s="263"/>
      <c r="H157" s="264"/>
      <c r="I157" s="240"/>
      <c r="J157" s="208"/>
      <c r="K157" s="240"/>
      <c r="L157" s="208"/>
      <c r="M157" s="265"/>
      <c r="N157" s="266"/>
      <c r="O157" s="267"/>
      <c r="P157" s="268"/>
      <c r="Q157" s="268"/>
      <c r="R157" s="264"/>
      <c r="S157" s="269"/>
      <c r="T157" s="243"/>
      <c r="U157" s="270"/>
      <c r="V157" s="25" t="s">
        <v>18</v>
      </c>
      <c r="W157" s="32"/>
      <c r="X157" s="32"/>
      <c r="Y157" s="20"/>
      <c r="Z157" s="68"/>
      <c r="AA157" s="211"/>
      <c r="AB157" s="217"/>
      <c r="AC157" s="217"/>
      <c r="AD157" s="217"/>
      <c r="AE157" s="217"/>
      <c r="AF157" s="217"/>
      <c r="AG157" s="213"/>
      <c r="AH157" s="211"/>
      <c r="AI157" s="217"/>
      <c r="AJ157" s="217"/>
      <c r="AK157" s="217"/>
      <c r="AL157" s="217"/>
      <c r="AM157" s="217"/>
      <c r="AN157" s="213"/>
      <c r="AO157" s="211"/>
      <c r="AP157" s="217"/>
      <c r="AQ157" s="217"/>
      <c r="AR157" s="217"/>
      <c r="AS157" s="217"/>
      <c r="AT157" s="217"/>
      <c r="AU157" s="213"/>
      <c r="AV157" s="211"/>
      <c r="AW157" s="217"/>
      <c r="AX157" s="217"/>
      <c r="AY157" s="217"/>
      <c r="AZ157" s="217"/>
      <c r="BA157" s="217"/>
      <c r="BB157" s="213"/>
      <c r="BC157" s="211"/>
      <c r="BD157" s="217"/>
      <c r="BE157" s="218"/>
      <c r="BF157" s="275"/>
      <c r="BG157" s="276"/>
      <c r="BH157" s="251"/>
      <c r="BI157" s="252"/>
      <c r="BJ157" s="242"/>
      <c r="BK157" s="243"/>
      <c r="BL157" s="243"/>
      <c r="BM157" s="243"/>
      <c r="BN157" s="244"/>
    </row>
    <row r="158" spans="2:66" ht="20.25" customHeight="1" x14ac:dyDescent="0.4">
      <c r="B158" s="58">
        <f>B155+1</f>
        <v>47</v>
      </c>
      <c r="C158" s="258"/>
      <c r="D158" s="262"/>
      <c r="E158" s="260"/>
      <c r="F158" s="261"/>
      <c r="G158" s="263"/>
      <c r="H158" s="264"/>
      <c r="I158" s="240"/>
      <c r="J158" s="208"/>
      <c r="K158" s="240"/>
      <c r="L158" s="208"/>
      <c r="M158" s="277"/>
      <c r="N158" s="278"/>
      <c r="O158" s="267"/>
      <c r="P158" s="268"/>
      <c r="Q158" s="268"/>
      <c r="R158" s="264"/>
      <c r="S158" s="271"/>
      <c r="T158" s="246"/>
      <c r="U158" s="272"/>
      <c r="V158" s="27" t="s">
        <v>84</v>
      </c>
      <c r="W158" s="28"/>
      <c r="X158" s="28"/>
      <c r="Y158" s="23"/>
      <c r="Z158" s="63"/>
      <c r="AA158" s="180" t="str">
        <f>IF(AA157="","",VLOOKUP(AA157,シフト記号表!$C$5:$W$46,21,FALSE))</f>
        <v/>
      </c>
      <c r="AB158" s="181" t="str">
        <f>IF(AB157="","",VLOOKUP(AB157,シフト記号表!$C$5:$W$46,21,FALSE))</f>
        <v/>
      </c>
      <c r="AC158" s="181" t="str">
        <f>IF(AC157="","",VLOOKUP(AC157,シフト記号表!$C$5:$W$46,21,FALSE))</f>
        <v/>
      </c>
      <c r="AD158" s="181" t="str">
        <f>IF(AD157="","",VLOOKUP(AD157,シフト記号表!$C$5:$W$46,21,FALSE))</f>
        <v/>
      </c>
      <c r="AE158" s="181" t="str">
        <f>IF(AE157="","",VLOOKUP(AE157,シフト記号表!$C$5:$W$46,21,FALSE))</f>
        <v/>
      </c>
      <c r="AF158" s="181" t="str">
        <f>IF(AF157="","",VLOOKUP(AF157,シフト記号表!$C$5:$W$46,21,FALSE))</f>
        <v/>
      </c>
      <c r="AG158" s="182" t="str">
        <f>IF(AG157="","",VLOOKUP(AG157,シフト記号表!$C$5:$W$46,21,FALSE))</f>
        <v/>
      </c>
      <c r="AH158" s="180" t="str">
        <f>IF(AH157="","",VLOOKUP(AH157,シフト記号表!$C$5:$W$46,21,FALSE))</f>
        <v/>
      </c>
      <c r="AI158" s="181" t="str">
        <f>IF(AI157="","",VLOOKUP(AI157,シフト記号表!$C$5:$W$46,21,FALSE))</f>
        <v/>
      </c>
      <c r="AJ158" s="181" t="str">
        <f>IF(AJ157="","",VLOOKUP(AJ157,シフト記号表!$C$5:$W$46,21,FALSE))</f>
        <v/>
      </c>
      <c r="AK158" s="181" t="str">
        <f>IF(AK157="","",VLOOKUP(AK157,シフト記号表!$C$5:$W$46,21,FALSE))</f>
        <v/>
      </c>
      <c r="AL158" s="181" t="str">
        <f>IF(AL157="","",VLOOKUP(AL157,シフト記号表!$C$5:$W$46,21,FALSE))</f>
        <v/>
      </c>
      <c r="AM158" s="181" t="str">
        <f>IF(AM157="","",VLOOKUP(AM157,シフト記号表!$C$5:$W$46,21,FALSE))</f>
        <v/>
      </c>
      <c r="AN158" s="182" t="str">
        <f>IF(AN157="","",VLOOKUP(AN157,シフト記号表!$C$5:$W$46,21,FALSE))</f>
        <v/>
      </c>
      <c r="AO158" s="180" t="str">
        <f>IF(AO157="","",VLOOKUP(AO157,シフト記号表!$C$5:$W$46,21,FALSE))</f>
        <v/>
      </c>
      <c r="AP158" s="181" t="str">
        <f>IF(AP157="","",VLOOKUP(AP157,シフト記号表!$C$5:$W$46,21,FALSE))</f>
        <v/>
      </c>
      <c r="AQ158" s="181" t="str">
        <f>IF(AQ157="","",VLOOKUP(AQ157,シフト記号表!$C$5:$W$46,21,FALSE))</f>
        <v/>
      </c>
      <c r="AR158" s="181" t="str">
        <f>IF(AR157="","",VLOOKUP(AR157,シフト記号表!$C$5:$W$46,21,FALSE))</f>
        <v/>
      </c>
      <c r="AS158" s="181" t="str">
        <f>IF(AS157="","",VLOOKUP(AS157,シフト記号表!$C$5:$W$46,21,FALSE))</f>
        <v/>
      </c>
      <c r="AT158" s="181" t="str">
        <f>IF(AT157="","",VLOOKUP(AT157,シフト記号表!$C$5:$W$46,21,FALSE))</f>
        <v/>
      </c>
      <c r="AU158" s="182" t="str">
        <f>IF(AU157="","",VLOOKUP(AU157,シフト記号表!$C$5:$W$46,21,FALSE))</f>
        <v/>
      </c>
      <c r="AV158" s="180" t="str">
        <f>IF(AV157="","",VLOOKUP(AV157,シフト記号表!$C$5:$W$46,21,FALSE))</f>
        <v/>
      </c>
      <c r="AW158" s="181" t="str">
        <f>IF(AW157="","",VLOOKUP(AW157,シフト記号表!$C$5:$W$46,21,FALSE))</f>
        <v/>
      </c>
      <c r="AX158" s="181" t="str">
        <f>IF(AX157="","",VLOOKUP(AX157,シフト記号表!$C$5:$W$46,21,FALSE))</f>
        <v/>
      </c>
      <c r="AY158" s="181" t="str">
        <f>IF(AY157="","",VLOOKUP(AY157,シフト記号表!$C$5:$W$46,21,FALSE))</f>
        <v/>
      </c>
      <c r="AZ158" s="181" t="str">
        <f>IF(AZ157="","",VLOOKUP(AZ157,シフト記号表!$C$5:$W$46,21,FALSE))</f>
        <v/>
      </c>
      <c r="BA158" s="181" t="str">
        <f>IF(BA157="","",VLOOKUP(BA157,シフト記号表!$C$5:$W$46,21,FALSE))</f>
        <v/>
      </c>
      <c r="BB158" s="182" t="str">
        <f>IF(BB157="","",VLOOKUP(BB157,シフト記号表!$C$5:$W$46,21,FALSE))</f>
        <v/>
      </c>
      <c r="BC158" s="180" t="str">
        <f>IF(BC157="","",VLOOKUP(BC157,シフト記号表!$C$5:$W$46,21,FALSE))</f>
        <v/>
      </c>
      <c r="BD158" s="181" t="str">
        <f>IF(BD157="","",VLOOKUP(BD157,シフト記号表!$C$5:$W$46,21,FALSE))</f>
        <v/>
      </c>
      <c r="BE158" s="181" t="str">
        <f>IF(BE157="","",VLOOKUP(BE157,シフト記号表!$C$5:$W$46,21,FALSE))</f>
        <v/>
      </c>
      <c r="BF158" s="279">
        <f>IF($BI$3="計画",SUM(AA158:BB158),IF($BI$3="実績",SUM(AA158:BE158),""))</f>
        <v>0</v>
      </c>
      <c r="BG158" s="280"/>
      <c r="BH158" s="253">
        <f t="shared" ref="BH158:BH159" si="36">IF($BI$3="計画",BF158/4,IF($BI$3="実績",(BF158/($BI$7/7)),""))</f>
        <v>0</v>
      </c>
      <c r="BI158" s="254"/>
      <c r="BJ158" s="245"/>
      <c r="BK158" s="246"/>
      <c r="BL158" s="246"/>
      <c r="BM158" s="246"/>
      <c r="BN158" s="247"/>
    </row>
    <row r="159" spans="2:66" ht="20.25" customHeight="1" x14ac:dyDescent="0.4">
      <c r="B159" s="59"/>
      <c r="C159" s="258"/>
      <c r="D159" s="262"/>
      <c r="E159" s="260"/>
      <c r="F159" s="261"/>
      <c r="G159" s="281"/>
      <c r="H159" s="282"/>
      <c r="I159" s="283">
        <f>G158</f>
        <v>0</v>
      </c>
      <c r="J159" s="282"/>
      <c r="K159" s="283">
        <f>M158</f>
        <v>0</v>
      </c>
      <c r="L159" s="282"/>
      <c r="M159" s="284"/>
      <c r="N159" s="285"/>
      <c r="O159" s="286"/>
      <c r="P159" s="287"/>
      <c r="Q159" s="287"/>
      <c r="R159" s="288"/>
      <c r="S159" s="273"/>
      <c r="T159" s="249"/>
      <c r="U159" s="274"/>
      <c r="V159" s="29" t="s">
        <v>126</v>
      </c>
      <c r="W159" s="52"/>
      <c r="X159" s="52"/>
      <c r="Y159" s="53"/>
      <c r="Z159" s="69"/>
      <c r="AA159" s="184" t="str">
        <f>IF(AA157="","",VLOOKUP(AA157,シフト記号表!$C$5:$Y$46,23,FALSE))</f>
        <v/>
      </c>
      <c r="AB159" s="185" t="str">
        <f>IF(AB157="","",VLOOKUP(AB157,シフト記号表!$C$5:$Y$46,23,FALSE))</f>
        <v/>
      </c>
      <c r="AC159" s="185" t="str">
        <f>IF(AC157="","",VLOOKUP(AC157,シフト記号表!$C$5:$Y$46,23,FALSE))</f>
        <v/>
      </c>
      <c r="AD159" s="185" t="str">
        <f>IF(AD157="","",VLOOKUP(AD157,シフト記号表!$C$5:$Y$46,23,FALSE))</f>
        <v/>
      </c>
      <c r="AE159" s="185" t="str">
        <f>IF(AE157="","",VLOOKUP(AE157,シフト記号表!$C$5:$Y$46,23,FALSE))</f>
        <v/>
      </c>
      <c r="AF159" s="185" t="str">
        <f>IF(AF157="","",VLOOKUP(AF157,シフト記号表!$C$5:$Y$46,23,FALSE))</f>
        <v/>
      </c>
      <c r="AG159" s="186" t="str">
        <f>IF(AG157="","",VLOOKUP(AG157,シフト記号表!$C$5:$Y$46,23,FALSE))</f>
        <v/>
      </c>
      <c r="AH159" s="184" t="str">
        <f>IF(AH157="","",VLOOKUP(AH157,シフト記号表!$C$5:$Y$46,23,FALSE))</f>
        <v/>
      </c>
      <c r="AI159" s="185" t="str">
        <f>IF(AI157="","",VLOOKUP(AI157,シフト記号表!$C$5:$Y$46,23,FALSE))</f>
        <v/>
      </c>
      <c r="AJ159" s="185" t="str">
        <f>IF(AJ157="","",VLOOKUP(AJ157,シフト記号表!$C$5:$Y$46,23,FALSE))</f>
        <v/>
      </c>
      <c r="AK159" s="185" t="str">
        <f>IF(AK157="","",VLOOKUP(AK157,シフト記号表!$C$5:$Y$46,23,FALSE))</f>
        <v/>
      </c>
      <c r="AL159" s="185" t="str">
        <f>IF(AL157="","",VLOOKUP(AL157,シフト記号表!$C$5:$Y$46,23,FALSE))</f>
        <v/>
      </c>
      <c r="AM159" s="185" t="str">
        <f>IF(AM157="","",VLOOKUP(AM157,シフト記号表!$C$5:$Y$46,23,FALSE))</f>
        <v/>
      </c>
      <c r="AN159" s="186" t="str">
        <f>IF(AN157="","",VLOOKUP(AN157,シフト記号表!$C$5:$Y$46,23,FALSE))</f>
        <v/>
      </c>
      <c r="AO159" s="184" t="str">
        <f>IF(AO157="","",VLOOKUP(AO157,シフト記号表!$C$5:$Y$46,23,FALSE))</f>
        <v/>
      </c>
      <c r="AP159" s="185" t="str">
        <f>IF(AP157="","",VLOOKUP(AP157,シフト記号表!$C$5:$Y$46,23,FALSE))</f>
        <v/>
      </c>
      <c r="AQ159" s="185" t="str">
        <f>IF(AQ157="","",VLOOKUP(AQ157,シフト記号表!$C$5:$Y$46,23,FALSE))</f>
        <v/>
      </c>
      <c r="AR159" s="185" t="str">
        <f>IF(AR157="","",VLOOKUP(AR157,シフト記号表!$C$5:$Y$46,23,FALSE))</f>
        <v/>
      </c>
      <c r="AS159" s="185" t="str">
        <f>IF(AS157="","",VLOOKUP(AS157,シフト記号表!$C$5:$Y$46,23,FALSE))</f>
        <v/>
      </c>
      <c r="AT159" s="185" t="str">
        <f>IF(AT157="","",VLOOKUP(AT157,シフト記号表!$C$5:$Y$46,23,FALSE))</f>
        <v/>
      </c>
      <c r="AU159" s="186" t="str">
        <f>IF(AU157="","",VLOOKUP(AU157,シフト記号表!$C$5:$Y$46,23,FALSE))</f>
        <v/>
      </c>
      <c r="AV159" s="184" t="str">
        <f>IF(AV157="","",VLOOKUP(AV157,シフト記号表!$C$5:$Y$46,23,FALSE))</f>
        <v/>
      </c>
      <c r="AW159" s="185" t="str">
        <f>IF(AW157="","",VLOOKUP(AW157,シフト記号表!$C$5:$Y$46,23,FALSE))</f>
        <v/>
      </c>
      <c r="AX159" s="185" t="str">
        <f>IF(AX157="","",VLOOKUP(AX157,シフト記号表!$C$5:$Y$46,23,FALSE))</f>
        <v/>
      </c>
      <c r="AY159" s="185" t="str">
        <f>IF(AY157="","",VLOOKUP(AY157,シフト記号表!$C$5:$Y$46,23,FALSE))</f>
        <v/>
      </c>
      <c r="AZ159" s="185" t="str">
        <f>IF(AZ157="","",VLOOKUP(AZ157,シフト記号表!$C$5:$Y$46,23,FALSE))</f>
        <v/>
      </c>
      <c r="BA159" s="185" t="str">
        <f>IF(BA157="","",VLOOKUP(BA157,シフト記号表!$C$5:$Y$46,23,FALSE))</f>
        <v/>
      </c>
      <c r="BB159" s="186" t="str">
        <f>IF(BB157="","",VLOOKUP(BB157,シフト記号表!$C$5:$Y$46,23,FALSE))</f>
        <v/>
      </c>
      <c r="BC159" s="184" t="str">
        <f>IF(BC157="","",VLOOKUP(BC157,シフト記号表!$C$5:$Y$46,23,FALSE))</f>
        <v/>
      </c>
      <c r="BD159" s="185" t="str">
        <f>IF(BD157="","",VLOOKUP(BD157,シフト記号表!$C$5:$Y$46,23,FALSE))</f>
        <v/>
      </c>
      <c r="BE159" s="185" t="str">
        <f>IF(BE157="","",VLOOKUP(BE157,シフト記号表!$C$5:$Y$46,23,FALSE))</f>
        <v/>
      </c>
      <c r="BF159" s="289">
        <f>IF($BI$3="計画",SUM(AA159:BB159),IF($BI$3="実績",SUM(AA159:BE159),""))</f>
        <v>0</v>
      </c>
      <c r="BG159" s="290"/>
      <c r="BH159" s="255">
        <f t="shared" si="36"/>
        <v>0</v>
      </c>
      <c r="BI159" s="256"/>
      <c r="BJ159" s="248"/>
      <c r="BK159" s="249"/>
      <c r="BL159" s="249"/>
      <c r="BM159" s="249"/>
      <c r="BN159" s="250"/>
    </row>
    <row r="160" spans="2:66" ht="20.25" customHeight="1" x14ac:dyDescent="0.4">
      <c r="B160" s="60"/>
      <c r="C160" s="257"/>
      <c r="D160" s="259"/>
      <c r="E160" s="260"/>
      <c r="F160" s="261"/>
      <c r="G160" s="263"/>
      <c r="H160" s="264"/>
      <c r="I160" s="240"/>
      <c r="J160" s="208"/>
      <c r="K160" s="240"/>
      <c r="L160" s="208"/>
      <c r="M160" s="265"/>
      <c r="N160" s="266"/>
      <c r="O160" s="267"/>
      <c r="P160" s="268"/>
      <c r="Q160" s="268"/>
      <c r="R160" s="264"/>
      <c r="S160" s="269"/>
      <c r="T160" s="243"/>
      <c r="U160" s="270"/>
      <c r="V160" s="25" t="s">
        <v>18</v>
      </c>
      <c r="W160" s="32"/>
      <c r="X160" s="32"/>
      <c r="Y160" s="20"/>
      <c r="Z160" s="68"/>
      <c r="AA160" s="211"/>
      <c r="AB160" s="217"/>
      <c r="AC160" s="217"/>
      <c r="AD160" s="217"/>
      <c r="AE160" s="217"/>
      <c r="AF160" s="217"/>
      <c r="AG160" s="213"/>
      <c r="AH160" s="211"/>
      <c r="AI160" s="217"/>
      <c r="AJ160" s="217"/>
      <c r="AK160" s="217"/>
      <c r="AL160" s="217"/>
      <c r="AM160" s="217"/>
      <c r="AN160" s="213"/>
      <c r="AO160" s="211"/>
      <c r="AP160" s="217"/>
      <c r="AQ160" s="217"/>
      <c r="AR160" s="217"/>
      <c r="AS160" s="217"/>
      <c r="AT160" s="217"/>
      <c r="AU160" s="213"/>
      <c r="AV160" s="211"/>
      <c r="AW160" s="217"/>
      <c r="AX160" s="217"/>
      <c r="AY160" s="217"/>
      <c r="AZ160" s="217"/>
      <c r="BA160" s="217"/>
      <c r="BB160" s="213"/>
      <c r="BC160" s="211"/>
      <c r="BD160" s="217"/>
      <c r="BE160" s="218"/>
      <c r="BF160" s="275"/>
      <c r="BG160" s="276"/>
      <c r="BH160" s="251"/>
      <c r="BI160" s="252"/>
      <c r="BJ160" s="242"/>
      <c r="BK160" s="243"/>
      <c r="BL160" s="243"/>
      <c r="BM160" s="243"/>
      <c r="BN160" s="244"/>
    </row>
    <row r="161" spans="2:66" ht="20.25" customHeight="1" x14ac:dyDescent="0.4">
      <c r="B161" s="58">
        <f>B158+1</f>
        <v>48</v>
      </c>
      <c r="C161" s="258"/>
      <c r="D161" s="262"/>
      <c r="E161" s="260"/>
      <c r="F161" s="261"/>
      <c r="G161" s="263"/>
      <c r="H161" s="264"/>
      <c r="I161" s="240"/>
      <c r="J161" s="208"/>
      <c r="K161" s="240"/>
      <c r="L161" s="208"/>
      <c r="M161" s="277"/>
      <c r="N161" s="278"/>
      <c r="O161" s="267"/>
      <c r="P161" s="268"/>
      <c r="Q161" s="268"/>
      <c r="R161" s="264"/>
      <c r="S161" s="271"/>
      <c r="T161" s="246"/>
      <c r="U161" s="272"/>
      <c r="V161" s="27" t="s">
        <v>84</v>
      </c>
      <c r="W161" s="28"/>
      <c r="X161" s="28"/>
      <c r="Y161" s="23"/>
      <c r="Z161" s="63"/>
      <c r="AA161" s="180" t="str">
        <f>IF(AA160="","",VLOOKUP(AA160,シフト記号表!$C$5:$W$46,21,FALSE))</f>
        <v/>
      </c>
      <c r="AB161" s="181" t="str">
        <f>IF(AB160="","",VLOOKUP(AB160,シフト記号表!$C$5:$W$46,21,FALSE))</f>
        <v/>
      </c>
      <c r="AC161" s="181" t="str">
        <f>IF(AC160="","",VLOOKUP(AC160,シフト記号表!$C$5:$W$46,21,FALSE))</f>
        <v/>
      </c>
      <c r="AD161" s="181" t="str">
        <f>IF(AD160="","",VLOOKUP(AD160,シフト記号表!$C$5:$W$46,21,FALSE))</f>
        <v/>
      </c>
      <c r="AE161" s="181" t="str">
        <f>IF(AE160="","",VLOOKUP(AE160,シフト記号表!$C$5:$W$46,21,FALSE))</f>
        <v/>
      </c>
      <c r="AF161" s="181" t="str">
        <f>IF(AF160="","",VLOOKUP(AF160,シフト記号表!$C$5:$W$46,21,FALSE))</f>
        <v/>
      </c>
      <c r="AG161" s="182" t="str">
        <f>IF(AG160="","",VLOOKUP(AG160,シフト記号表!$C$5:$W$46,21,FALSE))</f>
        <v/>
      </c>
      <c r="AH161" s="180" t="str">
        <f>IF(AH160="","",VLOOKUP(AH160,シフト記号表!$C$5:$W$46,21,FALSE))</f>
        <v/>
      </c>
      <c r="AI161" s="181" t="str">
        <f>IF(AI160="","",VLOOKUP(AI160,シフト記号表!$C$5:$W$46,21,FALSE))</f>
        <v/>
      </c>
      <c r="AJ161" s="181" t="str">
        <f>IF(AJ160="","",VLOOKUP(AJ160,シフト記号表!$C$5:$W$46,21,FALSE))</f>
        <v/>
      </c>
      <c r="AK161" s="181" t="str">
        <f>IF(AK160="","",VLOOKUP(AK160,シフト記号表!$C$5:$W$46,21,FALSE))</f>
        <v/>
      </c>
      <c r="AL161" s="181" t="str">
        <f>IF(AL160="","",VLOOKUP(AL160,シフト記号表!$C$5:$W$46,21,FALSE))</f>
        <v/>
      </c>
      <c r="AM161" s="181" t="str">
        <f>IF(AM160="","",VLOOKUP(AM160,シフト記号表!$C$5:$W$46,21,FALSE))</f>
        <v/>
      </c>
      <c r="AN161" s="182" t="str">
        <f>IF(AN160="","",VLOOKUP(AN160,シフト記号表!$C$5:$W$46,21,FALSE))</f>
        <v/>
      </c>
      <c r="AO161" s="180" t="str">
        <f>IF(AO160="","",VLOOKUP(AO160,シフト記号表!$C$5:$W$46,21,FALSE))</f>
        <v/>
      </c>
      <c r="AP161" s="181" t="str">
        <f>IF(AP160="","",VLOOKUP(AP160,シフト記号表!$C$5:$W$46,21,FALSE))</f>
        <v/>
      </c>
      <c r="AQ161" s="181" t="str">
        <f>IF(AQ160="","",VLOOKUP(AQ160,シフト記号表!$C$5:$W$46,21,FALSE))</f>
        <v/>
      </c>
      <c r="AR161" s="181" t="str">
        <f>IF(AR160="","",VLOOKUP(AR160,シフト記号表!$C$5:$W$46,21,FALSE))</f>
        <v/>
      </c>
      <c r="AS161" s="181" t="str">
        <f>IF(AS160="","",VLOOKUP(AS160,シフト記号表!$C$5:$W$46,21,FALSE))</f>
        <v/>
      </c>
      <c r="AT161" s="181" t="str">
        <f>IF(AT160="","",VLOOKUP(AT160,シフト記号表!$C$5:$W$46,21,FALSE))</f>
        <v/>
      </c>
      <c r="AU161" s="182" t="str">
        <f>IF(AU160="","",VLOOKUP(AU160,シフト記号表!$C$5:$W$46,21,FALSE))</f>
        <v/>
      </c>
      <c r="AV161" s="180" t="str">
        <f>IF(AV160="","",VLOOKUP(AV160,シフト記号表!$C$5:$W$46,21,FALSE))</f>
        <v/>
      </c>
      <c r="AW161" s="181" t="str">
        <f>IF(AW160="","",VLOOKUP(AW160,シフト記号表!$C$5:$W$46,21,FALSE))</f>
        <v/>
      </c>
      <c r="AX161" s="181" t="str">
        <f>IF(AX160="","",VLOOKUP(AX160,シフト記号表!$C$5:$W$46,21,FALSE))</f>
        <v/>
      </c>
      <c r="AY161" s="181" t="str">
        <f>IF(AY160="","",VLOOKUP(AY160,シフト記号表!$C$5:$W$46,21,FALSE))</f>
        <v/>
      </c>
      <c r="AZ161" s="181" t="str">
        <f>IF(AZ160="","",VLOOKUP(AZ160,シフト記号表!$C$5:$W$46,21,FALSE))</f>
        <v/>
      </c>
      <c r="BA161" s="181" t="str">
        <f>IF(BA160="","",VLOOKUP(BA160,シフト記号表!$C$5:$W$46,21,FALSE))</f>
        <v/>
      </c>
      <c r="BB161" s="182" t="str">
        <f>IF(BB160="","",VLOOKUP(BB160,シフト記号表!$C$5:$W$46,21,FALSE))</f>
        <v/>
      </c>
      <c r="BC161" s="180" t="str">
        <f>IF(BC160="","",VLOOKUP(BC160,シフト記号表!$C$5:$W$46,21,FALSE))</f>
        <v/>
      </c>
      <c r="BD161" s="181" t="str">
        <f>IF(BD160="","",VLOOKUP(BD160,シフト記号表!$C$5:$W$46,21,FALSE))</f>
        <v/>
      </c>
      <c r="BE161" s="181" t="str">
        <f>IF(BE160="","",VLOOKUP(BE160,シフト記号表!$C$5:$W$46,21,FALSE))</f>
        <v/>
      </c>
      <c r="BF161" s="279">
        <f>IF($BI$3="計画",SUM(AA161:BB161),IF($BI$3="実績",SUM(AA161:BE161),""))</f>
        <v>0</v>
      </c>
      <c r="BG161" s="280"/>
      <c r="BH161" s="253">
        <f t="shared" ref="BH161:BH162" si="37">IF($BI$3="計画",BF161/4,IF($BI$3="実績",(BF161/($BI$7/7)),""))</f>
        <v>0</v>
      </c>
      <c r="BI161" s="254"/>
      <c r="BJ161" s="245"/>
      <c r="BK161" s="246"/>
      <c r="BL161" s="246"/>
      <c r="BM161" s="246"/>
      <c r="BN161" s="247"/>
    </row>
    <row r="162" spans="2:66" ht="20.25" customHeight="1" x14ac:dyDescent="0.4">
      <c r="B162" s="59"/>
      <c r="C162" s="258"/>
      <c r="D162" s="262"/>
      <c r="E162" s="260"/>
      <c r="F162" s="261"/>
      <c r="G162" s="281"/>
      <c r="H162" s="282"/>
      <c r="I162" s="283">
        <f>G161</f>
        <v>0</v>
      </c>
      <c r="J162" s="282"/>
      <c r="K162" s="283">
        <f>M161</f>
        <v>0</v>
      </c>
      <c r="L162" s="282"/>
      <c r="M162" s="284"/>
      <c r="N162" s="285"/>
      <c r="O162" s="286"/>
      <c r="P162" s="287"/>
      <c r="Q162" s="287"/>
      <c r="R162" s="288"/>
      <c r="S162" s="273"/>
      <c r="T162" s="249"/>
      <c r="U162" s="274"/>
      <c r="V162" s="29" t="s">
        <v>126</v>
      </c>
      <c r="W162" s="52"/>
      <c r="X162" s="52"/>
      <c r="Y162" s="53"/>
      <c r="Z162" s="69"/>
      <c r="AA162" s="184" t="str">
        <f>IF(AA160="","",VLOOKUP(AA160,シフト記号表!$C$5:$Y$46,23,FALSE))</f>
        <v/>
      </c>
      <c r="AB162" s="185" t="str">
        <f>IF(AB160="","",VLOOKUP(AB160,シフト記号表!$C$5:$Y$46,23,FALSE))</f>
        <v/>
      </c>
      <c r="AC162" s="185" t="str">
        <f>IF(AC160="","",VLOOKUP(AC160,シフト記号表!$C$5:$Y$46,23,FALSE))</f>
        <v/>
      </c>
      <c r="AD162" s="185" t="str">
        <f>IF(AD160="","",VLOOKUP(AD160,シフト記号表!$C$5:$Y$46,23,FALSE))</f>
        <v/>
      </c>
      <c r="AE162" s="185" t="str">
        <f>IF(AE160="","",VLOOKUP(AE160,シフト記号表!$C$5:$Y$46,23,FALSE))</f>
        <v/>
      </c>
      <c r="AF162" s="185" t="str">
        <f>IF(AF160="","",VLOOKUP(AF160,シフト記号表!$C$5:$Y$46,23,FALSE))</f>
        <v/>
      </c>
      <c r="AG162" s="186" t="str">
        <f>IF(AG160="","",VLOOKUP(AG160,シフト記号表!$C$5:$Y$46,23,FALSE))</f>
        <v/>
      </c>
      <c r="AH162" s="184" t="str">
        <f>IF(AH160="","",VLOOKUP(AH160,シフト記号表!$C$5:$Y$46,23,FALSE))</f>
        <v/>
      </c>
      <c r="AI162" s="185" t="str">
        <f>IF(AI160="","",VLOOKUP(AI160,シフト記号表!$C$5:$Y$46,23,FALSE))</f>
        <v/>
      </c>
      <c r="AJ162" s="185" t="str">
        <f>IF(AJ160="","",VLOOKUP(AJ160,シフト記号表!$C$5:$Y$46,23,FALSE))</f>
        <v/>
      </c>
      <c r="AK162" s="185" t="str">
        <f>IF(AK160="","",VLOOKUP(AK160,シフト記号表!$C$5:$Y$46,23,FALSE))</f>
        <v/>
      </c>
      <c r="AL162" s="185" t="str">
        <f>IF(AL160="","",VLOOKUP(AL160,シフト記号表!$C$5:$Y$46,23,FALSE))</f>
        <v/>
      </c>
      <c r="AM162" s="185" t="str">
        <f>IF(AM160="","",VLOOKUP(AM160,シフト記号表!$C$5:$Y$46,23,FALSE))</f>
        <v/>
      </c>
      <c r="AN162" s="186" t="str">
        <f>IF(AN160="","",VLOOKUP(AN160,シフト記号表!$C$5:$Y$46,23,FALSE))</f>
        <v/>
      </c>
      <c r="AO162" s="184" t="str">
        <f>IF(AO160="","",VLOOKUP(AO160,シフト記号表!$C$5:$Y$46,23,FALSE))</f>
        <v/>
      </c>
      <c r="AP162" s="185" t="str">
        <f>IF(AP160="","",VLOOKUP(AP160,シフト記号表!$C$5:$Y$46,23,FALSE))</f>
        <v/>
      </c>
      <c r="AQ162" s="185" t="str">
        <f>IF(AQ160="","",VLOOKUP(AQ160,シフト記号表!$C$5:$Y$46,23,FALSE))</f>
        <v/>
      </c>
      <c r="AR162" s="185" t="str">
        <f>IF(AR160="","",VLOOKUP(AR160,シフト記号表!$C$5:$Y$46,23,FALSE))</f>
        <v/>
      </c>
      <c r="AS162" s="185" t="str">
        <f>IF(AS160="","",VLOOKUP(AS160,シフト記号表!$C$5:$Y$46,23,FALSE))</f>
        <v/>
      </c>
      <c r="AT162" s="185" t="str">
        <f>IF(AT160="","",VLOOKUP(AT160,シフト記号表!$C$5:$Y$46,23,FALSE))</f>
        <v/>
      </c>
      <c r="AU162" s="186" t="str">
        <f>IF(AU160="","",VLOOKUP(AU160,シフト記号表!$C$5:$Y$46,23,FALSE))</f>
        <v/>
      </c>
      <c r="AV162" s="184" t="str">
        <f>IF(AV160="","",VLOOKUP(AV160,シフト記号表!$C$5:$Y$46,23,FALSE))</f>
        <v/>
      </c>
      <c r="AW162" s="185" t="str">
        <f>IF(AW160="","",VLOOKUP(AW160,シフト記号表!$C$5:$Y$46,23,FALSE))</f>
        <v/>
      </c>
      <c r="AX162" s="185" t="str">
        <f>IF(AX160="","",VLOOKUP(AX160,シフト記号表!$C$5:$Y$46,23,FALSE))</f>
        <v/>
      </c>
      <c r="AY162" s="185" t="str">
        <f>IF(AY160="","",VLOOKUP(AY160,シフト記号表!$C$5:$Y$46,23,FALSE))</f>
        <v/>
      </c>
      <c r="AZ162" s="185" t="str">
        <f>IF(AZ160="","",VLOOKUP(AZ160,シフト記号表!$C$5:$Y$46,23,FALSE))</f>
        <v/>
      </c>
      <c r="BA162" s="185" t="str">
        <f>IF(BA160="","",VLOOKUP(BA160,シフト記号表!$C$5:$Y$46,23,FALSE))</f>
        <v/>
      </c>
      <c r="BB162" s="186" t="str">
        <f>IF(BB160="","",VLOOKUP(BB160,シフト記号表!$C$5:$Y$46,23,FALSE))</f>
        <v/>
      </c>
      <c r="BC162" s="184" t="str">
        <f>IF(BC160="","",VLOOKUP(BC160,シフト記号表!$C$5:$Y$46,23,FALSE))</f>
        <v/>
      </c>
      <c r="BD162" s="185" t="str">
        <f>IF(BD160="","",VLOOKUP(BD160,シフト記号表!$C$5:$Y$46,23,FALSE))</f>
        <v/>
      </c>
      <c r="BE162" s="185" t="str">
        <f>IF(BE160="","",VLOOKUP(BE160,シフト記号表!$C$5:$Y$46,23,FALSE))</f>
        <v/>
      </c>
      <c r="BF162" s="289">
        <f>IF($BI$3="計画",SUM(AA162:BB162),IF($BI$3="実績",SUM(AA162:BE162),""))</f>
        <v>0</v>
      </c>
      <c r="BG162" s="290"/>
      <c r="BH162" s="255">
        <f t="shared" si="37"/>
        <v>0</v>
      </c>
      <c r="BI162" s="256"/>
      <c r="BJ162" s="248"/>
      <c r="BK162" s="249"/>
      <c r="BL162" s="249"/>
      <c r="BM162" s="249"/>
      <c r="BN162" s="250"/>
    </row>
    <row r="163" spans="2:66" ht="20.25" customHeight="1" x14ac:dyDescent="0.4">
      <c r="B163" s="60"/>
      <c r="C163" s="257"/>
      <c r="D163" s="259"/>
      <c r="E163" s="260"/>
      <c r="F163" s="261"/>
      <c r="G163" s="263"/>
      <c r="H163" s="264"/>
      <c r="I163" s="240"/>
      <c r="J163" s="208"/>
      <c r="K163" s="240"/>
      <c r="L163" s="208"/>
      <c r="M163" s="265"/>
      <c r="N163" s="266"/>
      <c r="O163" s="267"/>
      <c r="P163" s="268"/>
      <c r="Q163" s="268"/>
      <c r="R163" s="264"/>
      <c r="S163" s="269"/>
      <c r="T163" s="243"/>
      <c r="U163" s="270"/>
      <c r="V163" s="25" t="s">
        <v>18</v>
      </c>
      <c r="W163" s="32"/>
      <c r="X163" s="32"/>
      <c r="Y163" s="20"/>
      <c r="Z163" s="68"/>
      <c r="AA163" s="211"/>
      <c r="AB163" s="217"/>
      <c r="AC163" s="217"/>
      <c r="AD163" s="217"/>
      <c r="AE163" s="217"/>
      <c r="AF163" s="217"/>
      <c r="AG163" s="213"/>
      <c r="AH163" s="211"/>
      <c r="AI163" s="217"/>
      <c r="AJ163" s="217"/>
      <c r="AK163" s="217"/>
      <c r="AL163" s="217"/>
      <c r="AM163" s="217"/>
      <c r="AN163" s="213"/>
      <c r="AO163" s="211"/>
      <c r="AP163" s="217"/>
      <c r="AQ163" s="217"/>
      <c r="AR163" s="217"/>
      <c r="AS163" s="217"/>
      <c r="AT163" s="217"/>
      <c r="AU163" s="213"/>
      <c r="AV163" s="211"/>
      <c r="AW163" s="217"/>
      <c r="AX163" s="217"/>
      <c r="AY163" s="217"/>
      <c r="AZ163" s="217"/>
      <c r="BA163" s="217"/>
      <c r="BB163" s="213"/>
      <c r="BC163" s="211"/>
      <c r="BD163" s="217"/>
      <c r="BE163" s="218"/>
      <c r="BF163" s="275"/>
      <c r="BG163" s="276"/>
      <c r="BH163" s="251"/>
      <c r="BI163" s="252"/>
      <c r="BJ163" s="242"/>
      <c r="BK163" s="243"/>
      <c r="BL163" s="243"/>
      <c r="BM163" s="243"/>
      <c r="BN163" s="244"/>
    </row>
    <row r="164" spans="2:66" ht="20.25" customHeight="1" x14ac:dyDescent="0.4">
      <c r="B164" s="58">
        <f>B161+1</f>
        <v>49</v>
      </c>
      <c r="C164" s="258"/>
      <c r="D164" s="262"/>
      <c r="E164" s="260"/>
      <c r="F164" s="261"/>
      <c r="G164" s="263"/>
      <c r="H164" s="264"/>
      <c r="I164" s="240"/>
      <c r="J164" s="208"/>
      <c r="K164" s="240"/>
      <c r="L164" s="208"/>
      <c r="M164" s="277"/>
      <c r="N164" s="278"/>
      <c r="O164" s="267"/>
      <c r="P164" s="268"/>
      <c r="Q164" s="268"/>
      <c r="R164" s="264"/>
      <c r="S164" s="271"/>
      <c r="T164" s="246"/>
      <c r="U164" s="272"/>
      <c r="V164" s="27" t="s">
        <v>84</v>
      </c>
      <c r="W164" s="28"/>
      <c r="X164" s="28"/>
      <c r="Y164" s="23"/>
      <c r="Z164" s="63"/>
      <c r="AA164" s="180" t="str">
        <f>IF(AA163="","",VLOOKUP(AA163,シフト記号表!$C$5:$W$46,21,FALSE))</f>
        <v/>
      </c>
      <c r="AB164" s="181" t="str">
        <f>IF(AB163="","",VLOOKUP(AB163,シフト記号表!$C$5:$W$46,21,FALSE))</f>
        <v/>
      </c>
      <c r="AC164" s="181" t="str">
        <f>IF(AC163="","",VLOOKUP(AC163,シフト記号表!$C$5:$W$46,21,FALSE))</f>
        <v/>
      </c>
      <c r="AD164" s="181" t="str">
        <f>IF(AD163="","",VLOOKUP(AD163,シフト記号表!$C$5:$W$46,21,FALSE))</f>
        <v/>
      </c>
      <c r="AE164" s="181" t="str">
        <f>IF(AE163="","",VLOOKUP(AE163,シフト記号表!$C$5:$W$46,21,FALSE))</f>
        <v/>
      </c>
      <c r="AF164" s="181" t="str">
        <f>IF(AF163="","",VLOOKUP(AF163,シフト記号表!$C$5:$W$46,21,FALSE))</f>
        <v/>
      </c>
      <c r="AG164" s="182" t="str">
        <f>IF(AG163="","",VLOOKUP(AG163,シフト記号表!$C$5:$W$46,21,FALSE))</f>
        <v/>
      </c>
      <c r="AH164" s="180" t="str">
        <f>IF(AH163="","",VLOOKUP(AH163,シフト記号表!$C$5:$W$46,21,FALSE))</f>
        <v/>
      </c>
      <c r="AI164" s="181" t="str">
        <f>IF(AI163="","",VLOOKUP(AI163,シフト記号表!$C$5:$W$46,21,FALSE))</f>
        <v/>
      </c>
      <c r="AJ164" s="181" t="str">
        <f>IF(AJ163="","",VLOOKUP(AJ163,シフト記号表!$C$5:$W$46,21,FALSE))</f>
        <v/>
      </c>
      <c r="AK164" s="181" t="str">
        <f>IF(AK163="","",VLOOKUP(AK163,シフト記号表!$C$5:$W$46,21,FALSE))</f>
        <v/>
      </c>
      <c r="AL164" s="181" t="str">
        <f>IF(AL163="","",VLOOKUP(AL163,シフト記号表!$C$5:$W$46,21,FALSE))</f>
        <v/>
      </c>
      <c r="AM164" s="181" t="str">
        <f>IF(AM163="","",VLOOKUP(AM163,シフト記号表!$C$5:$W$46,21,FALSE))</f>
        <v/>
      </c>
      <c r="AN164" s="182" t="str">
        <f>IF(AN163="","",VLOOKUP(AN163,シフト記号表!$C$5:$W$46,21,FALSE))</f>
        <v/>
      </c>
      <c r="AO164" s="180" t="str">
        <f>IF(AO163="","",VLOOKUP(AO163,シフト記号表!$C$5:$W$46,21,FALSE))</f>
        <v/>
      </c>
      <c r="AP164" s="181" t="str">
        <f>IF(AP163="","",VLOOKUP(AP163,シフト記号表!$C$5:$W$46,21,FALSE))</f>
        <v/>
      </c>
      <c r="AQ164" s="181" t="str">
        <f>IF(AQ163="","",VLOOKUP(AQ163,シフト記号表!$C$5:$W$46,21,FALSE))</f>
        <v/>
      </c>
      <c r="AR164" s="181" t="str">
        <f>IF(AR163="","",VLOOKUP(AR163,シフト記号表!$C$5:$W$46,21,FALSE))</f>
        <v/>
      </c>
      <c r="AS164" s="181" t="str">
        <f>IF(AS163="","",VLOOKUP(AS163,シフト記号表!$C$5:$W$46,21,FALSE))</f>
        <v/>
      </c>
      <c r="AT164" s="181" t="str">
        <f>IF(AT163="","",VLOOKUP(AT163,シフト記号表!$C$5:$W$46,21,FALSE))</f>
        <v/>
      </c>
      <c r="AU164" s="182" t="str">
        <f>IF(AU163="","",VLOOKUP(AU163,シフト記号表!$C$5:$W$46,21,FALSE))</f>
        <v/>
      </c>
      <c r="AV164" s="180" t="str">
        <f>IF(AV163="","",VLOOKUP(AV163,シフト記号表!$C$5:$W$46,21,FALSE))</f>
        <v/>
      </c>
      <c r="AW164" s="181" t="str">
        <f>IF(AW163="","",VLOOKUP(AW163,シフト記号表!$C$5:$W$46,21,FALSE))</f>
        <v/>
      </c>
      <c r="AX164" s="181" t="str">
        <f>IF(AX163="","",VLOOKUP(AX163,シフト記号表!$C$5:$W$46,21,FALSE))</f>
        <v/>
      </c>
      <c r="AY164" s="181" t="str">
        <f>IF(AY163="","",VLOOKUP(AY163,シフト記号表!$C$5:$W$46,21,FALSE))</f>
        <v/>
      </c>
      <c r="AZ164" s="181" t="str">
        <f>IF(AZ163="","",VLOOKUP(AZ163,シフト記号表!$C$5:$W$46,21,FALSE))</f>
        <v/>
      </c>
      <c r="BA164" s="181" t="str">
        <f>IF(BA163="","",VLOOKUP(BA163,シフト記号表!$C$5:$W$46,21,FALSE))</f>
        <v/>
      </c>
      <c r="BB164" s="182" t="str">
        <f>IF(BB163="","",VLOOKUP(BB163,シフト記号表!$C$5:$W$46,21,FALSE))</f>
        <v/>
      </c>
      <c r="BC164" s="180" t="str">
        <f>IF(BC163="","",VLOOKUP(BC163,シフト記号表!$C$5:$W$46,21,FALSE))</f>
        <v/>
      </c>
      <c r="BD164" s="181" t="str">
        <f>IF(BD163="","",VLOOKUP(BD163,シフト記号表!$C$5:$W$46,21,FALSE))</f>
        <v/>
      </c>
      <c r="BE164" s="181" t="str">
        <f>IF(BE163="","",VLOOKUP(BE163,シフト記号表!$C$5:$W$46,21,FALSE))</f>
        <v/>
      </c>
      <c r="BF164" s="279">
        <f>IF($BI$3="計画",SUM(AA164:BB164),IF($BI$3="実績",SUM(AA164:BE164),""))</f>
        <v>0</v>
      </c>
      <c r="BG164" s="280"/>
      <c r="BH164" s="253">
        <f t="shared" ref="BH164:BH165" si="38">IF($BI$3="計画",BF164/4,IF($BI$3="実績",(BF164/($BI$7/7)),""))</f>
        <v>0</v>
      </c>
      <c r="BI164" s="254"/>
      <c r="BJ164" s="245"/>
      <c r="BK164" s="246"/>
      <c r="BL164" s="246"/>
      <c r="BM164" s="246"/>
      <c r="BN164" s="247"/>
    </row>
    <row r="165" spans="2:66" ht="20.25" customHeight="1" x14ac:dyDescent="0.4">
      <c r="B165" s="59"/>
      <c r="C165" s="258"/>
      <c r="D165" s="262"/>
      <c r="E165" s="260"/>
      <c r="F165" s="261"/>
      <c r="G165" s="281"/>
      <c r="H165" s="282"/>
      <c r="I165" s="283">
        <f>G164</f>
        <v>0</v>
      </c>
      <c r="J165" s="282"/>
      <c r="K165" s="283">
        <f>M164</f>
        <v>0</v>
      </c>
      <c r="L165" s="282"/>
      <c r="M165" s="284"/>
      <c r="N165" s="285"/>
      <c r="O165" s="286"/>
      <c r="P165" s="287"/>
      <c r="Q165" s="287"/>
      <c r="R165" s="288"/>
      <c r="S165" s="273"/>
      <c r="T165" s="249"/>
      <c r="U165" s="274"/>
      <c r="V165" s="29" t="s">
        <v>126</v>
      </c>
      <c r="W165" s="52"/>
      <c r="X165" s="52"/>
      <c r="Y165" s="53"/>
      <c r="Z165" s="69"/>
      <c r="AA165" s="184" t="str">
        <f>IF(AA163="","",VLOOKUP(AA163,シフト記号表!$C$5:$Y$46,23,FALSE))</f>
        <v/>
      </c>
      <c r="AB165" s="185" t="str">
        <f>IF(AB163="","",VLOOKUP(AB163,シフト記号表!$C$5:$Y$46,23,FALSE))</f>
        <v/>
      </c>
      <c r="AC165" s="185" t="str">
        <f>IF(AC163="","",VLOOKUP(AC163,シフト記号表!$C$5:$Y$46,23,FALSE))</f>
        <v/>
      </c>
      <c r="AD165" s="185" t="str">
        <f>IF(AD163="","",VLOOKUP(AD163,シフト記号表!$C$5:$Y$46,23,FALSE))</f>
        <v/>
      </c>
      <c r="AE165" s="185" t="str">
        <f>IF(AE163="","",VLOOKUP(AE163,シフト記号表!$C$5:$Y$46,23,FALSE))</f>
        <v/>
      </c>
      <c r="AF165" s="185" t="str">
        <f>IF(AF163="","",VLOOKUP(AF163,シフト記号表!$C$5:$Y$46,23,FALSE))</f>
        <v/>
      </c>
      <c r="AG165" s="186" t="str">
        <f>IF(AG163="","",VLOOKUP(AG163,シフト記号表!$C$5:$Y$46,23,FALSE))</f>
        <v/>
      </c>
      <c r="AH165" s="184" t="str">
        <f>IF(AH163="","",VLOOKUP(AH163,シフト記号表!$C$5:$Y$46,23,FALSE))</f>
        <v/>
      </c>
      <c r="AI165" s="185" t="str">
        <f>IF(AI163="","",VLOOKUP(AI163,シフト記号表!$C$5:$Y$46,23,FALSE))</f>
        <v/>
      </c>
      <c r="AJ165" s="185" t="str">
        <f>IF(AJ163="","",VLOOKUP(AJ163,シフト記号表!$C$5:$Y$46,23,FALSE))</f>
        <v/>
      </c>
      <c r="AK165" s="185" t="str">
        <f>IF(AK163="","",VLOOKUP(AK163,シフト記号表!$C$5:$Y$46,23,FALSE))</f>
        <v/>
      </c>
      <c r="AL165" s="185" t="str">
        <f>IF(AL163="","",VLOOKUP(AL163,シフト記号表!$C$5:$Y$46,23,FALSE))</f>
        <v/>
      </c>
      <c r="AM165" s="185" t="str">
        <f>IF(AM163="","",VLOOKUP(AM163,シフト記号表!$C$5:$Y$46,23,FALSE))</f>
        <v/>
      </c>
      <c r="AN165" s="186" t="str">
        <f>IF(AN163="","",VLOOKUP(AN163,シフト記号表!$C$5:$Y$46,23,FALSE))</f>
        <v/>
      </c>
      <c r="AO165" s="184" t="str">
        <f>IF(AO163="","",VLOOKUP(AO163,シフト記号表!$C$5:$Y$46,23,FALSE))</f>
        <v/>
      </c>
      <c r="AP165" s="185" t="str">
        <f>IF(AP163="","",VLOOKUP(AP163,シフト記号表!$C$5:$Y$46,23,FALSE))</f>
        <v/>
      </c>
      <c r="AQ165" s="185" t="str">
        <f>IF(AQ163="","",VLOOKUP(AQ163,シフト記号表!$C$5:$Y$46,23,FALSE))</f>
        <v/>
      </c>
      <c r="AR165" s="185" t="str">
        <f>IF(AR163="","",VLOOKUP(AR163,シフト記号表!$C$5:$Y$46,23,FALSE))</f>
        <v/>
      </c>
      <c r="AS165" s="185" t="str">
        <f>IF(AS163="","",VLOOKUP(AS163,シフト記号表!$C$5:$Y$46,23,FALSE))</f>
        <v/>
      </c>
      <c r="AT165" s="185" t="str">
        <f>IF(AT163="","",VLOOKUP(AT163,シフト記号表!$C$5:$Y$46,23,FALSE))</f>
        <v/>
      </c>
      <c r="AU165" s="186" t="str">
        <f>IF(AU163="","",VLOOKUP(AU163,シフト記号表!$C$5:$Y$46,23,FALSE))</f>
        <v/>
      </c>
      <c r="AV165" s="184" t="str">
        <f>IF(AV163="","",VLOOKUP(AV163,シフト記号表!$C$5:$Y$46,23,FALSE))</f>
        <v/>
      </c>
      <c r="AW165" s="185" t="str">
        <f>IF(AW163="","",VLOOKUP(AW163,シフト記号表!$C$5:$Y$46,23,FALSE))</f>
        <v/>
      </c>
      <c r="AX165" s="185" t="str">
        <f>IF(AX163="","",VLOOKUP(AX163,シフト記号表!$C$5:$Y$46,23,FALSE))</f>
        <v/>
      </c>
      <c r="AY165" s="185" t="str">
        <f>IF(AY163="","",VLOOKUP(AY163,シフト記号表!$C$5:$Y$46,23,FALSE))</f>
        <v/>
      </c>
      <c r="AZ165" s="185" t="str">
        <f>IF(AZ163="","",VLOOKUP(AZ163,シフト記号表!$C$5:$Y$46,23,FALSE))</f>
        <v/>
      </c>
      <c r="BA165" s="185" t="str">
        <f>IF(BA163="","",VLOOKUP(BA163,シフト記号表!$C$5:$Y$46,23,FALSE))</f>
        <v/>
      </c>
      <c r="BB165" s="186" t="str">
        <f>IF(BB163="","",VLOOKUP(BB163,シフト記号表!$C$5:$Y$46,23,FALSE))</f>
        <v/>
      </c>
      <c r="BC165" s="184" t="str">
        <f>IF(BC163="","",VLOOKUP(BC163,シフト記号表!$C$5:$Y$46,23,FALSE))</f>
        <v/>
      </c>
      <c r="BD165" s="185" t="str">
        <f>IF(BD163="","",VLOOKUP(BD163,シフト記号表!$C$5:$Y$46,23,FALSE))</f>
        <v/>
      </c>
      <c r="BE165" s="185" t="str">
        <f>IF(BE163="","",VLOOKUP(BE163,シフト記号表!$C$5:$Y$46,23,FALSE))</f>
        <v/>
      </c>
      <c r="BF165" s="289">
        <f>IF($BI$3="計画",SUM(AA165:BB165),IF($BI$3="実績",SUM(AA165:BE165),""))</f>
        <v>0</v>
      </c>
      <c r="BG165" s="290"/>
      <c r="BH165" s="255">
        <f t="shared" si="38"/>
        <v>0</v>
      </c>
      <c r="BI165" s="256"/>
      <c r="BJ165" s="248"/>
      <c r="BK165" s="249"/>
      <c r="BL165" s="249"/>
      <c r="BM165" s="249"/>
      <c r="BN165" s="250"/>
    </row>
    <row r="166" spans="2:66" ht="20.25" customHeight="1" x14ac:dyDescent="0.4">
      <c r="B166" s="60"/>
      <c r="C166" s="257"/>
      <c r="D166" s="259"/>
      <c r="E166" s="260"/>
      <c r="F166" s="261"/>
      <c r="G166" s="263"/>
      <c r="H166" s="264"/>
      <c r="I166" s="240"/>
      <c r="J166" s="208"/>
      <c r="K166" s="240"/>
      <c r="L166" s="208"/>
      <c r="M166" s="265"/>
      <c r="N166" s="266"/>
      <c r="O166" s="267"/>
      <c r="P166" s="268"/>
      <c r="Q166" s="268"/>
      <c r="R166" s="264"/>
      <c r="S166" s="269"/>
      <c r="T166" s="243"/>
      <c r="U166" s="270"/>
      <c r="V166" s="25" t="s">
        <v>18</v>
      </c>
      <c r="W166" s="32"/>
      <c r="X166" s="32"/>
      <c r="Y166" s="20"/>
      <c r="Z166" s="68"/>
      <c r="AA166" s="211"/>
      <c r="AB166" s="217"/>
      <c r="AC166" s="217"/>
      <c r="AD166" s="217"/>
      <c r="AE166" s="217"/>
      <c r="AF166" s="217"/>
      <c r="AG166" s="213"/>
      <c r="AH166" s="211"/>
      <c r="AI166" s="217"/>
      <c r="AJ166" s="217"/>
      <c r="AK166" s="217"/>
      <c r="AL166" s="217"/>
      <c r="AM166" s="217"/>
      <c r="AN166" s="213"/>
      <c r="AO166" s="211"/>
      <c r="AP166" s="217"/>
      <c r="AQ166" s="217"/>
      <c r="AR166" s="217"/>
      <c r="AS166" s="217"/>
      <c r="AT166" s="217"/>
      <c r="AU166" s="213"/>
      <c r="AV166" s="211"/>
      <c r="AW166" s="217"/>
      <c r="AX166" s="217"/>
      <c r="AY166" s="217"/>
      <c r="AZ166" s="217"/>
      <c r="BA166" s="217"/>
      <c r="BB166" s="213"/>
      <c r="BC166" s="211"/>
      <c r="BD166" s="217"/>
      <c r="BE166" s="218"/>
      <c r="BF166" s="275"/>
      <c r="BG166" s="276"/>
      <c r="BH166" s="251"/>
      <c r="BI166" s="252"/>
      <c r="BJ166" s="242"/>
      <c r="BK166" s="243"/>
      <c r="BL166" s="243"/>
      <c r="BM166" s="243"/>
      <c r="BN166" s="244"/>
    </row>
    <row r="167" spans="2:66" ht="20.25" customHeight="1" x14ac:dyDescent="0.4">
      <c r="B167" s="58">
        <f>B164+1</f>
        <v>50</v>
      </c>
      <c r="C167" s="258"/>
      <c r="D167" s="262"/>
      <c r="E167" s="260"/>
      <c r="F167" s="261"/>
      <c r="G167" s="263"/>
      <c r="H167" s="264"/>
      <c r="I167" s="240"/>
      <c r="J167" s="208"/>
      <c r="K167" s="240"/>
      <c r="L167" s="208"/>
      <c r="M167" s="277"/>
      <c r="N167" s="278"/>
      <c r="O167" s="267"/>
      <c r="P167" s="268"/>
      <c r="Q167" s="268"/>
      <c r="R167" s="264"/>
      <c r="S167" s="271"/>
      <c r="T167" s="246"/>
      <c r="U167" s="272"/>
      <c r="V167" s="27" t="s">
        <v>84</v>
      </c>
      <c r="W167" s="28"/>
      <c r="X167" s="28"/>
      <c r="Y167" s="23"/>
      <c r="Z167" s="63"/>
      <c r="AA167" s="180" t="str">
        <f>IF(AA166="","",VLOOKUP(AA166,シフト記号表!$C$5:$W$46,21,FALSE))</f>
        <v/>
      </c>
      <c r="AB167" s="181" t="str">
        <f>IF(AB166="","",VLOOKUP(AB166,シフト記号表!$C$5:$W$46,21,FALSE))</f>
        <v/>
      </c>
      <c r="AC167" s="181" t="str">
        <f>IF(AC166="","",VLOOKUP(AC166,シフト記号表!$C$5:$W$46,21,FALSE))</f>
        <v/>
      </c>
      <c r="AD167" s="181" t="str">
        <f>IF(AD166="","",VLOOKUP(AD166,シフト記号表!$C$5:$W$46,21,FALSE))</f>
        <v/>
      </c>
      <c r="AE167" s="181" t="str">
        <f>IF(AE166="","",VLOOKUP(AE166,シフト記号表!$C$5:$W$46,21,FALSE))</f>
        <v/>
      </c>
      <c r="AF167" s="181" t="str">
        <f>IF(AF166="","",VLOOKUP(AF166,シフト記号表!$C$5:$W$46,21,FALSE))</f>
        <v/>
      </c>
      <c r="AG167" s="182" t="str">
        <f>IF(AG166="","",VLOOKUP(AG166,シフト記号表!$C$5:$W$46,21,FALSE))</f>
        <v/>
      </c>
      <c r="AH167" s="180" t="str">
        <f>IF(AH166="","",VLOOKUP(AH166,シフト記号表!$C$5:$W$46,21,FALSE))</f>
        <v/>
      </c>
      <c r="AI167" s="181" t="str">
        <f>IF(AI166="","",VLOOKUP(AI166,シフト記号表!$C$5:$W$46,21,FALSE))</f>
        <v/>
      </c>
      <c r="AJ167" s="181" t="str">
        <f>IF(AJ166="","",VLOOKUP(AJ166,シフト記号表!$C$5:$W$46,21,FALSE))</f>
        <v/>
      </c>
      <c r="AK167" s="181" t="str">
        <f>IF(AK166="","",VLOOKUP(AK166,シフト記号表!$C$5:$W$46,21,FALSE))</f>
        <v/>
      </c>
      <c r="AL167" s="181" t="str">
        <f>IF(AL166="","",VLOOKUP(AL166,シフト記号表!$C$5:$W$46,21,FALSE))</f>
        <v/>
      </c>
      <c r="AM167" s="181" t="str">
        <f>IF(AM166="","",VLOOKUP(AM166,シフト記号表!$C$5:$W$46,21,FALSE))</f>
        <v/>
      </c>
      <c r="AN167" s="182" t="str">
        <f>IF(AN166="","",VLOOKUP(AN166,シフト記号表!$C$5:$W$46,21,FALSE))</f>
        <v/>
      </c>
      <c r="AO167" s="180" t="str">
        <f>IF(AO166="","",VLOOKUP(AO166,シフト記号表!$C$5:$W$46,21,FALSE))</f>
        <v/>
      </c>
      <c r="AP167" s="181" t="str">
        <f>IF(AP166="","",VLOOKUP(AP166,シフト記号表!$C$5:$W$46,21,FALSE))</f>
        <v/>
      </c>
      <c r="AQ167" s="181" t="str">
        <f>IF(AQ166="","",VLOOKUP(AQ166,シフト記号表!$C$5:$W$46,21,FALSE))</f>
        <v/>
      </c>
      <c r="AR167" s="181" t="str">
        <f>IF(AR166="","",VLOOKUP(AR166,シフト記号表!$C$5:$W$46,21,FALSE))</f>
        <v/>
      </c>
      <c r="AS167" s="181" t="str">
        <f>IF(AS166="","",VLOOKUP(AS166,シフト記号表!$C$5:$W$46,21,FALSE))</f>
        <v/>
      </c>
      <c r="AT167" s="181" t="str">
        <f>IF(AT166="","",VLOOKUP(AT166,シフト記号表!$C$5:$W$46,21,FALSE))</f>
        <v/>
      </c>
      <c r="AU167" s="182" t="str">
        <f>IF(AU166="","",VLOOKUP(AU166,シフト記号表!$C$5:$W$46,21,FALSE))</f>
        <v/>
      </c>
      <c r="AV167" s="180" t="str">
        <f>IF(AV166="","",VLOOKUP(AV166,シフト記号表!$C$5:$W$46,21,FALSE))</f>
        <v/>
      </c>
      <c r="AW167" s="181" t="str">
        <f>IF(AW166="","",VLOOKUP(AW166,シフト記号表!$C$5:$W$46,21,FALSE))</f>
        <v/>
      </c>
      <c r="AX167" s="181" t="str">
        <f>IF(AX166="","",VLOOKUP(AX166,シフト記号表!$C$5:$W$46,21,FALSE))</f>
        <v/>
      </c>
      <c r="AY167" s="181" t="str">
        <f>IF(AY166="","",VLOOKUP(AY166,シフト記号表!$C$5:$W$46,21,FALSE))</f>
        <v/>
      </c>
      <c r="AZ167" s="181" t="str">
        <f>IF(AZ166="","",VLOOKUP(AZ166,シフト記号表!$C$5:$W$46,21,FALSE))</f>
        <v/>
      </c>
      <c r="BA167" s="181" t="str">
        <f>IF(BA166="","",VLOOKUP(BA166,シフト記号表!$C$5:$W$46,21,FALSE))</f>
        <v/>
      </c>
      <c r="BB167" s="182" t="str">
        <f>IF(BB166="","",VLOOKUP(BB166,シフト記号表!$C$5:$W$46,21,FALSE))</f>
        <v/>
      </c>
      <c r="BC167" s="180" t="str">
        <f>IF(BC166="","",VLOOKUP(BC166,シフト記号表!$C$5:$W$46,21,FALSE))</f>
        <v/>
      </c>
      <c r="BD167" s="181" t="str">
        <f>IF(BD166="","",VLOOKUP(BD166,シフト記号表!$C$5:$W$46,21,FALSE))</f>
        <v/>
      </c>
      <c r="BE167" s="181" t="str">
        <f>IF(BE166="","",VLOOKUP(BE166,シフト記号表!$C$5:$W$46,21,FALSE))</f>
        <v/>
      </c>
      <c r="BF167" s="279">
        <f>IF($BI$3="計画",SUM(AA167:BB167),IF($BI$3="実績",SUM(AA167:BE167),""))</f>
        <v>0</v>
      </c>
      <c r="BG167" s="280"/>
      <c r="BH167" s="253">
        <f t="shared" ref="BH167:BH168" si="39">IF($BI$3="計画",BF167/4,IF($BI$3="実績",(BF167/($BI$7/7)),""))</f>
        <v>0</v>
      </c>
      <c r="BI167" s="254"/>
      <c r="BJ167" s="245"/>
      <c r="BK167" s="246"/>
      <c r="BL167" s="246"/>
      <c r="BM167" s="246"/>
      <c r="BN167" s="247"/>
    </row>
    <row r="168" spans="2:66" ht="20.25" customHeight="1" x14ac:dyDescent="0.4">
      <c r="B168" s="59"/>
      <c r="C168" s="258"/>
      <c r="D168" s="262"/>
      <c r="E168" s="260"/>
      <c r="F168" s="261"/>
      <c r="G168" s="281"/>
      <c r="H168" s="282"/>
      <c r="I168" s="283">
        <f>G167</f>
        <v>0</v>
      </c>
      <c r="J168" s="282"/>
      <c r="K168" s="283">
        <f>M167</f>
        <v>0</v>
      </c>
      <c r="L168" s="282"/>
      <c r="M168" s="284"/>
      <c r="N168" s="285"/>
      <c r="O168" s="286"/>
      <c r="P168" s="287"/>
      <c r="Q168" s="287"/>
      <c r="R168" s="288"/>
      <c r="S168" s="273"/>
      <c r="T168" s="249"/>
      <c r="U168" s="274"/>
      <c r="V168" s="29" t="s">
        <v>126</v>
      </c>
      <c r="W168" s="52"/>
      <c r="X168" s="52"/>
      <c r="Y168" s="53"/>
      <c r="Z168" s="69"/>
      <c r="AA168" s="184" t="str">
        <f>IF(AA166="","",VLOOKUP(AA166,シフト記号表!$C$5:$Y$46,23,FALSE))</f>
        <v/>
      </c>
      <c r="AB168" s="185" t="str">
        <f>IF(AB166="","",VLOOKUP(AB166,シフト記号表!$C$5:$Y$46,23,FALSE))</f>
        <v/>
      </c>
      <c r="AC168" s="185" t="str">
        <f>IF(AC166="","",VLOOKUP(AC166,シフト記号表!$C$5:$Y$46,23,FALSE))</f>
        <v/>
      </c>
      <c r="AD168" s="185" t="str">
        <f>IF(AD166="","",VLOOKUP(AD166,シフト記号表!$C$5:$Y$46,23,FALSE))</f>
        <v/>
      </c>
      <c r="AE168" s="185" t="str">
        <f>IF(AE166="","",VLOOKUP(AE166,シフト記号表!$C$5:$Y$46,23,FALSE))</f>
        <v/>
      </c>
      <c r="AF168" s="185" t="str">
        <f>IF(AF166="","",VLOOKUP(AF166,シフト記号表!$C$5:$Y$46,23,FALSE))</f>
        <v/>
      </c>
      <c r="AG168" s="186" t="str">
        <f>IF(AG166="","",VLOOKUP(AG166,シフト記号表!$C$5:$Y$46,23,FALSE))</f>
        <v/>
      </c>
      <c r="AH168" s="184" t="str">
        <f>IF(AH166="","",VLOOKUP(AH166,シフト記号表!$C$5:$Y$46,23,FALSE))</f>
        <v/>
      </c>
      <c r="AI168" s="185" t="str">
        <f>IF(AI166="","",VLOOKUP(AI166,シフト記号表!$C$5:$Y$46,23,FALSE))</f>
        <v/>
      </c>
      <c r="AJ168" s="185" t="str">
        <f>IF(AJ166="","",VLOOKUP(AJ166,シフト記号表!$C$5:$Y$46,23,FALSE))</f>
        <v/>
      </c>
      <c r="AK168" s="185" t="str">
        <f>IF(AK166="","",VLOOKUP(AK166,シフト記号表!$C$5:$Y$46,23,FALSE))</f>
        <v/>
      </c>
      <c r="AL168" s="185" t="str">
        <f>IF(AL166="","",VLOOKUP(AL166,シフト記号表!$C$5:$Y$46,23,FALSE))</f>
        <v/>
      </c>
      <c r="AM168" s="185" t="str">
        <f>IF(AM166="","",VLOOKUP(AM166,シフト記号表!$C$5:$Y$46,23,FALSE))</f>
        <v/>
      </c>
      <c r="AN168" s="186" t="str">
        <f>IF(AN166="","",VLOOKUP(AN166,シフト記号表!$C$5:$Y$46,23,FALSE))</f>
        <v/>
      </c>
      <c r="AO168" s="184" t="str">
        <f>IF(AO166="","",VLOOKUP(AO166,シフト記号表!$C$5:$Y$46,23,FALSE))</f>
        <v/>
      </c>
      <c r="AP168" s="185" t="str">
        <f>IF(AP166="","",VLOOKUP(AP166,シフト記号表!$C$5:$Y$46,23,FALSE))</f>
        <v/>
      </c>
      <c r="AQ168" s="185" t="str">
        <f>IF(AQ166="","",VLOOKUP(AQ166,シフト記号表!$C$5:$Y$46,23,FALSE))</f>
        <v/>
      </c>
      <c r="AR168" s="185" t="str">
        <f>IF(AR166="","",VLOOKUP(AR166,シフト記号表!$C$5:$Y$46,23,FALSE))</f>
        <v/>
      </c>
      <c r="AS168" s="185" t="str">
        <f>IF(AS166="","",VLOOKUP(AS166,シフト記号表!$C$5:$Y$46,23,FALSE))</f>
        <v/>
      </c>
      <c r="AT168" s="185" t="str">
        <f>IF(AT166="","",VLOOKUP(AT166,シフト記号表!$C$5:$Y$46,23,FALSE))</f>
        <v/>
      </c>
      <c r="AU168" s="186" t="str">
        <f>IF(AU166="","",VLOOKUP(AU166,シフト記号表!$C$5:$Y$46,23,FALSE))</f>
        <v/>
      </c>
      <c r="AV168" s="184" t="str">
        <f>IF(AV166="","",VLOOKUP(AV166,シフト記号表!$C$5:$Y$46,23,FALSE))</f>
        <v/>
      </c>
      <c r="AW168" s="185" t="str">
        <f>IF(AW166="","",VLOOKUP(AW166,シフト記号表!$C$5:$Y$46,23,FALSE))</f>
        <v/>
      </c>
      <c r="AX168" s="185" t="str">
        <f>IF(AX166="","",VLOOKUP(AX166,シフト記号表!$C$5:$Y$46,23,FALSE))</f>
        <v/>
      </c>
      <c r="AY168" s="185" t="str">
        <f>IF(AY166="","",VLOOKUP(AY166,シフト記号表!$C$5:$Y$46,23,FALSE))</f>
        <v/>
      </c>
      <c r="AZ168" s="185" t="str">
        <f>IF(AZ166="","",VLOOKUP(AZ166,シフト記号表!$C$5:$Y$46,23,FALSE))</f>
        <v/>
      </c>
      <c r="BA168" s="185" t="str">
        <f>IF(BA166="","",VLOOKUP(BA166,シフト記号表!$C$5:$Y$46,23,FALSE))</f>
        <v/>
      </c>
      <c r="BB168" s="186" t="str">
        <f>IF(BB166="","",VLOOKUP(BB166,シフト記号表!$C$5:$Y$46,23,FALSE))</f>
        <v/>
      </c>
      <c r="BC168" s="184" t="str">
        <f>IF(BC166="","",VLOOKUP(BC166,シフト記号表!$C$5:$Y$46,23,FALSE))</f>
        <v/>
      </c>
      <c r="BD168" s="185" t="str">
        <f>IF(BD166="","",VLOOKUP(BD166,シフト記号表!$C$5:$Y$46,23,FALSE))</f>
        <v/>
      </c>
      <c r="BE168" s="185" t="str">
        <f>IF(BE166="","",VLOOKUP(BE166,シフト記号表!$C$5:$Y$46,23,FALSE))</f>
        <v/>
      </c>
      <c r="BF168" s="289">
        <f>IF($BI$3="計画",SUM(AA168:BB168),IF($BI$3="実績",SUM(AA168:BE168),""))</f>
        <v>0</v>
      </c>
      <c r="BG168" s="290"/>
      <c r="BH168" s="255">
        <f t="shared" si="39"/>
        <v>0</v>
      </c>
      <c r="BI168" s="256"/>
      <c r="BJ168" s="248"/>
      <c r="BK168" s="249"/>
      <c r="BL168" s="249"/>
      <c r="BM168" s="249"/>
      <c r="BN168" s="250"/>
    </row>
    <row r="169" spans="2:66" ht="20.25" customHeight="1" x14ac:dyDescent="0.4">
      <c r="B169" s="60"/>
      <c r="C169" s="257"/>
      <c r="D169" s="259"/>
      <c r="E169" s="260"/>
      <c r="F169" s="261"/>
      <c r="G169" s="263"/>
      <c r="H169" s="264"/>
      <c r="I169" s="240"/>
      <c r="J169" s="208"/>
      <c r="K169" s="240"/>
      <c r="L169" s="208"/>
      <c r="M169" s="265"/>
      <c r="N169" s="266"/>
      <c r="O169" s="267"/>
      <c r="P169" s="268"/>
      <c r="Q169" s="268"/>
      <c r="R169" s="264"/>
      <c r="S169" s="269"/>
      <c r="T169" s="243"/>
      <c r="U169" s="270"/>
      <c r="V169" s="25" t="s">
        <v>18</v>
      </c>
      <c r="W169" s="32"/>
      <c r="X169" s="32"/>
      <c r="Y169" s="20"/>
      <c r="Z169" s="68"/>
      <c r="AA169" s="211"/>
      <c r="AB169" s="217"/>
      <c r="AC169" s="217"/>
      <c r="AD169" s="217"/>
      <c r="AE169" s="217"/>
      <c r="AF169" s="217"/>
      <c r="AG169" s="213"/>
      <c r="AH169" s="211"/>
      <c r="AI169" s="217"/>
      <c r="AJ169" s="217"/>
      <c r="AK169" s="217"/>
      <c r="AL169" s="217"/>
      <c r="AM169" s="217"/>
      <c r="AN169" s="213"/>
      <c r="AO169" s="211"/>
      <c r="AP169" s="217"/>
      <c r="AQ169" s="217"/>
      <c r="AR169" s="217"/>
      <c r="AS169" s="217"/>
      <c r="AT169" s="217"/>
      <c r="AU169" s="213"/>
      <c r="AV169" s="211"/>
      <c r="AW169" s="217"/>
      <c r="AX169" s="217"/>
      <c r="AY169" s="217"/>
      <c r="AZ169" s="217"/>
      <c r="BA169" s="217"/>
      <c r="BB169" s="213"/>
      <c r="BC169" s="211"/>
      <c r="BD169" s="217"/>
      <c r="BE169" s="218"/>
      <c r="BF169" s="275"/>
      <c r="BG169" s="276"/>
      <c r="BH169" s="251"/>
      <c r="BI169" s="252"/>
      <c r="BJ169" s="242"/>
      <c r="BK169" s="243"/>
      <c r="BL169" s="243"/>
      <c r="BM169" s="243"/>
      <c r="BN169" s="244"/>
    </row>
    <row r="170" spans="2:66" ht="20.25" customHeight="1" x14ac:dyDescent="0.4">
      <c r="B170" s="58">
        <f>B167+1</f>
        <v>51</v>
      </c>
      <c r="C170" s="258"/>
      <c r="D170" s="262"/>
      <c r="E170" s="260"/>
      <c r="F170" s="261"/>
      <c r="G170" s="263"/>
      <c r="H170" s="264"/>
      <c r="I170" s="240"/>
      <c r="J170" s="208"/>
      <c r="K170" s="240"/>
      <c r="L170" s="208"/>
      <c r="M170" s="277"/>
      <c r="N170" s="278"/>
      <c r="O170" s="267"/>
      <c r="P170" s="268"/>
      <c r="Q170" s="268"/>
      <c r="R170" s="264"/>
      <c r="S170" s="271"/>
      <c r="T170" s="246"/>
      <c r="U170" s="272"/>
      <c r="V170" s="27" t="s">
        <v>84</v>
      </c>
      <c r="W170" s="28"/>
      <c r="X170" s="28"/>
      <c r="Y170" s="23"/>
      <c r="Z170" s="63"/>
      <c r="AA170" s="180" t="str">
        <f>IF(AA169="","",VLOOKUP(AA169,シフト記号表!$C$5:$W$46,21,FALSE))</f>
        <v/>
      </c>
      <c r="AB170" s="181" t="str">
        <f>IF(AB169="","",VLOOKUP(AB169,シフト記号表!$C$5:$W$46,21,FALSE))</f>
        <v/>
      </c>
      <c r="AC170" s="181" t="str">
        <f>IF(AC169="","",VLOOKUP(AC169,シフト記号表!$C$5:$W$46,21,FALSE))</f>
        <v/>
      </c>
      <c r="AD170" s="181" t="str">
        <f>IF(AD169="","",VLOOKUP(AD169,シフト記号表!$C$5:$W$46,21,FALSE))</f>
        <v/>
      </c>
      <c r="AE170" s="181" t="str">
        <f>IF(AE169="","",VLOOKUP(AE169,シフト記号表!$C$5:$W$46,21,FALSE))</f>
        <v/>
      </c>
      <c r="AF170" s="181" t="str">
        <f>IF(AF169="","",VLOOKUP(AF169,シフト記号表!$C$5:$W$46,21,FALSE))</f>
        <v/>
      </c>
      <c r="AG170" s="182" t="str">
        <f>IF(AG169="","",VLOOKUP(AG169,シフト記号表!$C$5:$W$46,21,FALSE))</f>
        <v/>
      </c>
      <c r="AH170" s="180" t="str">
        <f>IF(AH169="","",VLOOKUP(AH169,シフト記号表!$C$5:$W$46,21,FALSE))</f>
        <v/>
      </c>
      <c r="AI170" s="181" t="str">
        <f>IF(AI169="","",VLOOKUP(AI169,シフト記号表!$C$5:$W$46,21,FALSE))</f>
        <v/>
      </c>
      <c r="AJ170" s="181" t="str">
        <f>IF(AJ169="","",VLOOKUP(AJ169,シフト記号表!$C$5:$W$46,21,FALSE))</f>
        <v/>
      </c>
      <c r="AK170" s="181" t="str">
        <f>IF(AK169="","",VLOOKUP(AK169,シフト記号表!$C$5:$W$46,21,FALSE))</f>
        <v/>
      </c>
      <c r="AL170" s="181" t="str">
        <f>IF(AL169="","",VLOOKUP(AL169,シフト記号表!$C$5:$W$46,21,FALSE))</f>
        <v/>
      </c>
      <c r="AM170" s="181" t="str">
        <f>IF(AM169="","",VLOOKUP(AM169,シフト記号表!$C$5:$W$46,21,FALSE))</f>
        <v/>
      </c>
      <c r="AN170" s="182" t="str">
        <f>IF(AN169="","",VLOOKUP(AN169,シフト記号表!$C$5:$W$46,21,FALSE))</f>
        <v/>
      </c>
      <c r="AO170" s="180" t="str">
        <f>IF(AO169="","",VLOOKUP(AO169,シフト記号表!$C$5:$W$46,21,FALSE))</f>
        <v/>
      </c>
      <c r="AP170" s="181" t="str">
        <f>IF(AP169="","",VLOOKUP(AP169,シフト記号表!$C$5:$W$46,21,FALSE))</f>
        <v/>
      </c>
      <c r="AQ170" s="181" t="str">
        <f>IF(AQ169="","",VLOOKUP(AQ169,シフト記号表!$C$5:$W$46,21,FALSE))</f>
        <v/>
      </c>
      <c r="AR170" s="181" t="str">
        <f>IF(AR169="","",VLOOKUP(AR169,シフト記号表!$C$5:$W$46,21,FALSE))</f>
        <v/>
      </c>
      <c r="AS170" s="181" t="str">
        <f>IF(AS169="","",VLOOKUP(AS169,シフト記号表!$C$5:$W$46,21,FALSE))</f>
        <v/>
      </c>
      <c r="AT170" s="181" t="str">
        <f>IF(AT169="","",VLOOKUP(AT169,シフト記号表!$C$5:$W$46,21,FALSE))</f>
        <v/>
      </c>
      <c r="AU170" s="182" t="str">
        <f>IF(AU169="","",VLOOKUP(AU169,シフト記号表!$C$5:$W$46,21,FALSE))</f>
        <v/>
      </c>
      <c r="AV170" s="180" t="str">
        <f>IF(AV169="","",VLOOKUP(AV169,シフト記号表!$C$5:$W$46,21,FALSE))</f>
        <v/>
      </c>
      <c r="AW170" s="181" t="str">
        <f>IF(AW169="","",VLOOKUP(AW169,シフト記号表!$C$5:$W$46,21,FALSE))</f>
        <v/>
      </c>
      <c r="AX170" s="181" t="str">
        <f>IF(AX169="","",VLOOKUP(AX169,シフト記号表!$C$5:$W$46,21,FALSE))</f>
        <v/>
      </c>
      <c r="AY170" s="181" t="str">
        <f>IF(AY169="","",VLOOKUP(AY169,シフト記号表!$C$5:$W$46,21,FALSE))</f>
        <v/>
      </c>
      <c r="AZ170" s="181" t="str">
        <f>IF(AZ169="","",VLOOKUP(AZ169,シフト記号表!$C$5:$W$46,21,FALSE))</f>
        <v/>
      </c>
      <c r="BA170" s="181" t="str">
        <f>IF(BA169="","",VLOOKUP(BA169,シフト記号表!$C$5:$W$46,21,FALSE))</f>
        <v/>
      </c>
      <c r="BB170" s="182" t="str">
        <f>IF(BB169="","",VLOOKUP(BB169,シフト記号表!$C$5:$W$46,21,FALSE))</f>
        <v/>
      </c>
      <c r="BC170" s="180" t="str">
        <f>IF(BC169="","",VLOOKUP(BC169,シフト記号表!$C$5:$W$46,21,FALSE))</f>
        <v/>
      </c>
      <c r="BD170" s="181" t="str">
        <f>IF(BD169="","",VLOOKUP(BD169,シフト記号表!$C$5:$W$46,21,FALSE))</f>
        <v/>
      </c>
      <c r="BE170" s="181" t="str">
        <f>IF(BE169="","",VLOOKUP(BE169,シフト記号表!$C$5:$W$46,21,FALSE))</f>
        <v/>
      </c>
      <c r="BF170" s="279">
        <f>IF($BI$3="計画",SUM(AA170:BB170),IF($BI$3="実績",SUM(AA170:BE170),""))</f>
        <v>0</v>
      </c>
      <c r="BG170" s="280"/>
      <c r="BH170" s="253">
        <f t="shared" ref="BH170:BH171" si="40">IF($BI$3="計画",BF170/4,IF($BI$3="実績",(BF170/($BI$7/7)),""))</f>
        <v>0</v>
      </c>
      <c r="BI170" s="254"/>
      <c r="BJ170" s="245"/>
      <c r="BK170" s="246"/>
      <c r="BL170" s="246"/>
      <c r="BM170" s="246"/>
      <c r="BN170" s="247"/>
    </row>
    <row r="171" spans="2:66" ht="20.25" customHeight="1" x14ac:dyDescent="0.4">
      <c r="B171" s="59"/>
      <c r="C171" s="258"/>
      <c r="D171" s="262"/>
      <c r="E171" s="260"/>
      <c r="F171" s="261"/>
      <c r="G171" s="281"/>
      <c r="H171" s="282"/>
      <c r="I171" s="283">
        <f>G170</f>
        <v>0</v>
      </c>
      <c r="J171" s="282"/>
      <c r="K171" s="283">
        <f>M170</f>
        <v>0</v>
      </c>
      <c r="L171" s="282"/>
      <c r="M171" s="284"/>
      <c r="N171" s="285"/>
      <c r="O171" s="286"/>
      <c r="P171" s="287"/>
      <c r="Q171" s="287"/>
      <c r="R171" s="288"/>
      <c r="S171" s="273"/>
      <c r="T171" s="249"/>
      <c r="U171" s="274"/>
      <c r="V171" s="29" t="s">
        <v>126</v>
      </c>
      <c r="W171" s="52"/>
      <c r="X171" s="52"/>
      <c r="Y171" s="53"/>
      <c r="Z171" s="69"/>
      <c r="AA171" s="184" t="str">
        <f>IF(AA169="","",VLOOKUP(AA169,シフト記号表!$C$5:$Y$46,23,FALSE))</f>
        <v/>
      </c>
      <c r="AB171" s="185" t="str">
        <f>IF(AB169="","",VLOOKUP(AB169,シフト記号表!$C$5:$Y$46,23,FALSE))</f>
        <v/>
      </c>
      <c r="AC171" s="185" t="str">
        <f>IF(AC169="","",VLOOKUP(AC169,シフト記号表!$C$5:$Y$46,23,FALSE))</f>
        <v/>
      </c>
      <c r="AD171" s="185" t="str">
        <f>IF(AD169="","",VLOOKUP(AD169,シフト記号表!$C$5:$Y$46,23,FALSE))</f>
        <v/>
      </c>
      <c r="AE171" s="185" t="str">
        <f>IF(AE169="","",VLOOKUP(AE169,シフト記号表!$C$5:$Y$46,23,FALSE))</f>
        <v/>
      </c>
      <c r="AF171" s="185" t="str">
        <f>IF(AF169="","",VLOOKUP(AF169,シフト記号表!$C$5:$Y$46,23,FALSE))</f>
        <v/>
      </c>
      <c r="AG171" s="186" t="str">
        <f>IF(AG169="","",VLOOKUP(AG169,シフト記号表!$C$5:$Y$46,23,FALSE))</f>
        <v/>
      </c>
      <c r="AH171" s="184" t="str">
        <f>IF(AH169="","",VLOOKUP(AH169,シフト記号表!$C$5:$Y$46,23,FALSE))</f>
        <v/>
      </c>
      <c r="AI171" s="185" t="str">
        <f>IF(AI169="","",VLOOKUP(AI169,シフト記号表!$C$5:$Y$46,23,FALSE))</f>
        <v/>
      </c>
      <c r="AJ171" s="185" t="str">
        <f>IF(AJ169="","",VLOOKUP(AJ169,シフト記号表!$C$5:$Y$46,23,FALSE))</f>
        <v/>
      </c>
      <c r="AK171" s="185" t="str">
        <f>IF(AK169="","",VLOOKUP(AK169,シフト記号表!$C$5:$Y$46,23,FALSE))</f>
        <v/>
      </c>
      <c r="AL171" s="185" t="str">
        <f>IF(AL169="","",VLOOKUP(AL169,シフト記号表!$C$5:$Y$46,23,FALSE))</f>
        <v/>
      </c>
      <c r="AM171" s="185" t="str">
        <f>IF(AM169="","",VLOOKUP(AM169,シフト記号表!$C$5:$Y$46,23,FALSE))</f>
        <v/>
      </c>
      <c r="AN171" s="186" t="str">
        <f>IF(AN169="","",VLOOKUP(AN169,シフト記号表!$C$5:$Y$46,23,FALSE))</f>
        <v/>
      </c>
      <c r="AO171" s="184" t="str">
        <f>IF(AO169="","",VLOOKUP(AO169,シフト記号表!$C$5:$Y$46,23,FALSE))</f>
        <v/>
      </c>
      <c r="AP171" s="185" t="str">
        <f>IF(AP169="","",VLOOKUP(AP169,シフト記号表!$C$5:$Y$46,23,FALSE))</f>
        <v/>
      </c>
      <c r="AQ171" s="185" t="str">
        <f>IF(AQ169="","",VLOOKUP(AQ169,シフト記号表!$C$5:$Y$46,23,FALSE))</f>
        <v/>
      </c>
      <c r="AR171" s="185" t="str">
        <f>IF(AR169="","",VLOOKUP(AR169,シフト記号表!$C$5:$Y$46,23,FALSE))</f>
        <v/>
      </c>
      <c r="AS171" s="185" t="str">
        <f>IF(AS169="","",VLOOKUP(AS169,シフト記号表!$C$5:$Y$46,23,FALSE))</f>
        <v/>
      </c>
      <c r="AT171" s="185" t="str">
        <f>IF(AT169="","",VLOOKUP(AT169,シフト記号表!$C$5:$Y$46,23,FALSE))</f>
        <v/>
      </c>
      <c r="AU171" s="186" t="str">
        <f>IF(AU169="","",VLOOKUP(AU169,シフト記号表!$C$5:$Y$46,23,FALSE))</f>
        <v/>
      </c>
      <c r="AV171" s="184" t="str">
        <f>IF(AV169="","",VLOOKUP(AV169,シフト記号表!$C$5:$Y$46,23,FALSE))</f>
        <v/>
      </c>
      <c r="AW171" s="185" t="str">
        <f>IF(AW169="","",VLOOKUP(AW169,シフト記号表!$C$5:$Y$46,23,FALSE))</f>
        <v/>
      </c>
      <c r="AX171" s="185" t="str">
        <f>IF(AX169="","",VLOOKUP(AX169,シフト記号表!$C$5:$Y$46,23,FALSE))</f>
        <v/>
      </c>
      <c r="AY171" s="185" t="str">
        <f>IF(AY169="","",VLOOKUP(AY169,シフト記号表!$C$5:$Y$46,23,FALSE))</f>
        <v/>
      </c>
      <c r="AZ171" s="185" t="str">
        <f>IF(AZ169="","",VLOOKUP(AZ169,シフト記号表!$C$5:$Y$46,23,FALSE))</f>
        <v/>
      </c>
      <c r="BA171" s="185" t="str">
        <f>IF(BA169="","",VLOOKUP(BA169,シフト記号表!$C$5:$Y$46,23,FALSE))</f>
        <v/>
      </c>
      <c r="BB171" s="186" t="str">
        <f>IF(BB169="","",VLOOKUP(BB169,シフト記号表!$C$5:$Y$46,23,FALSE))</f>
        <v/>
      </c>
      <c r="BC171" s="184" t="str">
        <f>IF(BC169="","",VLOOKUP(BC169,シフト記号表!$C$5:$Y$46,23,FALSE))</f>
        <v/>
      </c>
      <c r="BD171" s="185" t="str">
        <f>IF(BD169="","",VLOOKUP(BD169,シフト記号表!$C$5:$Y$46,23,FALSE))</f>
        <v/>
      </c>
      <c r="BE171" s="185" t="str">
        <f>IF(BE169="","",VLOOKUP(BE169,シフト記号表!$C$5:$Y$46,23,FALSE))</f>
        <v/>
      </c>
      <c r="BF171" s="289">
        <f>IF($BI$3="計画",SUM(AA171:BB171),IF($BI$3="実績",SUM(AA171:BE171),""))</f>
        <v>0</v>
      </c>
      <c r="BG171" s="290"/>
      <c r="BH171" s="255">
        <f t="shared" si="40"/>
        <v>0</v>
      </c>
      <c r="BI171" s="256"/>
      <c r="BJ171" s="248"/>
      <c r="BK171" s="249"/>
      <c r="BL171" s="249"/>
      <c r="BM171" s="249"/>
      <c r="BN171" s="250"/>
    </row>
    <row r="172" spans="2:66" ht="20.25" customHeight="1" x14ac:dyDescent="0.4">
      <c r="B172" s="60"/>
      <c r="C172" s="257"/>
      <c r="D172" s="259"/>
      <c r="E172" s="260"/>
      <c r="F172" s="261"/>
      <c r="G172" s="263"/>
      <c r="H172" s="264"/>
      <c r="I172" s="240"/>
      <c r="J172" s="208"/>
      <c r="K172" s="240"/>
      <c r="L172" s="208"/>
      <c r="M172" s="265"/>
      <c r="N172" s="266"/>
      <c r="O172" s="267"/>
      <c r="P172" s="268"/>
      <c r="Q172" s="268"/>
      <c r="R172" s="264"/>
      <c r="S172" s="269"/>
      <c r="T172" s="243"/>
      <c r="U172" s="270"/>
      <c r="V172" s="25" t="s">
        <v>18</v>
      </c>
      <c r="W172" s="32"/>
      <c r="X172" s="32"/>
      <c r="Y172" s="20"/>
      <c r="Z172" s="68"/>
      <c r="AA172" s="211"/>
      <c r="AB172" s="217"/>
      <c r="AC172" s="217"/>
      <c r="AD172" s="217"/>
      <c r="AE172" s="217"/>
      <c r="AF172" s="217"/>
      <c r="AG172" s="213"/>
      <c r="AH172" s="211"/>
      <c r="AI172" s="217"/>
      <c r="AJ172" s="217"/>
      <c r="AK172" s="217"/>
      <c r="AL172" s="217"/>
      <c r="AM172" s="217"/>
      <c r="AN172" s="213"/>
      <c r="AO172" s="211"/>
      <c r="AP172" s="217"/>
      <c r="AQ172" s="217"/>
      <c r="AR172" s="217"/>
      <c r="AS172" s="217"/>
      <c r="AT172" s="217"/>
      <c r="AU172" s="213"/>
      <c r="AV172" s="211"/>
      <c r="AW172" s="217"/>
      <c r="AX172" s="217"/>
      <c r="AY172" s="217"/>
      <c r="AZ172" s="217"/>
      <c r="BA172" s="217"/>
      <c r="BB172" s="213"/>
      <c r="BC172" s="211"/>
      <c r="BD172" s="217"/>
      <c r="BE172" s="218"/>
      <c r="BF172" s="275"/>
      <c r="BG172" s="276"/>
      <c r="BH172" s="251"/>
      <c r="BI172" s="252"/>
      <c r="BJ172" s="242"/>
      <c r="BK172" s="243"/>
      <c r="BL172" s="243"/>
      <c r="BM172" s="243"/>
      <c r="BN172" s="244"/>
    </row>
    <row r="173" spans="2:66" ht="20.25" customHeight="1" x14ac:dyDescent="0.4">
      <c r="B173" s="58">
        <f>B170+1</f>
        <v>52</v>
      </c>
      <c r="C173" s="258"/>
      <c r="D173" s="262"/>
      <c r="E173" s="260"/>
      <c r="F173" s="261"/>
      <c r="G173" s="263"/>
      <c r="H173" s="264"/>
      <c r="I173" s="240"/>
      <c r="J173" s="208"/>
      <c r="K173" s="240"/>
      <c r="L173" s="208"/>
      <c r="M173" s="277"/>
      <c r="N173" s="278"/>
      <c r="O173" s="267"/>
      <c r="P173" s="268"/>
      <c r="Q173" s="268"/>
      <c r="R173" s="264"/>
      <c r="S173" s="271"/>
      <c r="T173" s="246"/>
      <c r="U173" s="272"/>
      <c r="V173" s="27" t="s">
        <v>84</v>
      </c>
      <c r="W173" s="28"/>
      <c r="X173" s="28"/>
      <c r="Y173" s="23"/>
      <c r="Z173" s="63"/>
      <c r="AA173" s="180" t="str">
        <f>IF(AA172="","",VLOOKUP(AA172,シフト記号表!$C$5:$W$46,21,FALSE))</f>
        <v/>
      </c>
      <c r="AB173" s="181" t="str">
        <f>IF(AB172="","",VLOOKUP(AB172,シフト記号表!$C$5:$W$46,21,FALSE))</f>
        <v/>
      </c>
      <c r="AC173" s="181" t="str">
        <f>IF(AC172="","",VLOOKUP(AC172,シフト記号表!$C$5:$W$46,21,FALSE))</f>
        <v/>
      </c>
      <c r="AD173" s="181" t="str">
        <f>IF(AD172="","",VLOOKUP(AD172,シフト記号表!$C$5:$W$46,21,FALSE))</f>
        <v/>
      </c>
      <c r="AE173" s="181" t="str">
        <f>IF(AE172="","",VLOOKUP(AE172,シフト記号表!$C$5:$W$46,21,FALSE))</f>
        <v/>
      </c>
      <c r="AF173" s="181" t="str">
        <f>IF(AF172="","",VLOOKUP(AF172,シフト記号表!$C$5:$W$46,21,FALSE))</f>
        <v/>
      </c>
      <c r="AG173" s="182" t="str">
        <f>IF(AG172="","",VLOOKUP(AG172,シフト記号表!$C$5:$W$46,21,FALSE))</f>
        <v/>
      </c>
      <c r="AH173" s="180" t="str">
        <f>IF(AH172="","",VLOOKUP(AH172,シフト記号表!$C$5:$W$46,21,FALSE))</f>
        <v/>
      </c>
      <c r="AI173" s="181" t="str">
        <f>IF(AI172="","",VLOOKUP(AI172,シフト記号表!$C$5:$W$46,21,FALSE))</f>
        <v/>
      </c>
      <c r="AJ173" s="181" t="str">
        <f>IF(AJ172="","",VLOOKUP(AJ172,シフト記号表!$C$5:$W$46,21,FALSE))</f>
        <v/>
      </c>
      <c r="AK173" s="181" t="str">
        <f>IF(AK172="","",VLOOKUP(AK172,シフト記号表!$C$5:$W$46,21,FALSE))</f>
        <v/>
      </c>
      <c r="AL173" s="181" t="str">
        <f>IF(AL172="","",VLOOKUP(AL172,シフト記号表!$C$5:$W$46,21,FALSE))</f>
        <v/>
      </c>
      <c r="AM173" s="181" t="str">
        <f>IF(AM172="","",VLOOKUP(AM172,シフト記号表!$C$5:$W$46,21,FALSE))</f>
        <v/>
      </c>
      <c r="AN173" s="182" t="str">
        <f>IF(AN172="","",VLOOKUP(AN172,シフト記号表!$C$5:$W$46,21,FALSE))</f>
        <v/>
      </c>
      <c r="AO173" s="180" t="str">
        <f>IF(AO172="","",VLOOKUP(AO172,シフト記号表!$C$5:$W$46,21,FALSE))</f>
        <v/>
      </c>
      <c r="AP173" s="181" t="str">
        <f>IF(AP172="","",VLOOKUP(AP172,シフト記号表!$C$5:$W$46,21,FALSE))</f>
        <v/>
      </c>
      <c r="AQ173" s="181" t="str">
        <f>IF(AQ172="","",VLOOKUP(AQ172,シフト記号表!$C$5:$W$46,21,FALSE))</f>
        <v/>
      </c>
      <c r="AR173" s="181" t="str">
        <f>IF(AR172="","",VLOOKUP(AR172,シフト記号表!$C$5:$W$46,21,FALSE))</f>
        <v/>
      </c>
      <c r="AS173" s="181" t="str">
        <f>IF(AS172="","",VLOOKUP(AS172,シフト記号表!$C$5:$W$46,21,FALSE))</f>
        <v/>
      </c>
      <c r="AT173" s="181" t="str">
        <f>IF(AT172="","",VLOOKUP(AT172,シフト記号表!$C$5:$W$46,21,FALSE))</f>
        <v/>
      </c>
      <c r="AU173" s="182" t="str">
        <f>IF(AU172="","",VLOOKUP(AU172,シフト記号表!$C$5:$W$46,21,FALSE))</f>
        <v/>
      </c>
      <c r="AV173" s="180" t="str">
        <f>IF(AV172="","",VLOOKUP(AV172,シフト記号表!$C$5:$W$46,21,FALSE))</f>
        <v/>
      </c>
      <c r="AW173" s="181" t="str">
        <f>IF(AW172="","",VLOOKUP(AW172,シフト記号表!$C$5:$W$46,21,FALSE))</f>
        <v/>
      </c>
      <c r="AX173" s="181" t="str">
        <f>IF(AX172="","",VLOOKUP(AX172,シフト記号表!$C$5:$W$46,21,FALSE))</f>
        <v/>
      </c>
      <c r="AY173" s="181" t="str">
        <f>IF(AY172="","",VLOOKUP(AY172,シフト記号表!$C$5:$W$46,21,FALSE))</f>
        <v/>
      </c>
      <c r="AZ173" s="181" t="str">
        <f>IF(AZ172="","",VLOOKUP(AZ172,シフト記号表!$C$5:$W$46,21,FALSE))</f>
        <v/>
      </c>
      <c r="BA173" s="181" t="str">
        <f>IF(BA172="","",VLOOKUP(BA172,シフト記号表!$C$5:$W$46,21,FALSE))</f>
        <v/>
      </c>
      <c r="BB173" s="182" t="str">
        <f>IF(BB172="","",VLOOKUP(BB172,シフト記号表!$C$5:$W$46,21,FALSE))</f>
        <v/>
      </c>
      <c r="BC173" s="180" t="str">
        <f>IF(BC172="","",VLOOKUP(BC172,シフト記号表!$C$5:$W$46,21,FALSE))</f>
        <v/>
      </c>
      <c r="BD173" s="181" t="str">
        <f>IF(BD172="","",VLOOKUP(BD172,シフト記号表!$C$5:$W$46,21,FALSE))</f>
        <v/>
      </c>
      <c r="BE173" s="181" t="str">
        <f>IF(BE172="","",VLOOKUP(BE172,シフト記号表!$C$5:$W$46,21,FALSE))</f>
        <v/>
      </c>
      <c r="BF173" s="279">
        <f>IF($BI$3="計画",SUM(AA173:BB173),IF($BI$3="実績",SUM(AA173:BE173),""))</f>
        <v>0</v>
      </c>
      <c r="BG173" s="280"/>
      <c r="BH173" s="253">
        <f t="shared" ref="BH173:BH174" si="41">IF($BI$3="計画",BF173/4,IF($BI$3="実績",(BF173/($BI$7/7)),""))</f>
        <v>0</v>
      </c>
      <c r="BI173" s="254"/>
      <c r="BJ173" s="245"/>
      <c r="BK173" s="246"/>
      <c r="BL173" s="246"/>
      <c r="BM173" s="246"/>
      <c r="BN173" s="247"/>
    </row>
    <row r="174" spans="2:66" ht="20.25" customHeight="1" x14ac:dyDescent="0.4">
      <c r="B174" s="59"/>
      <c r="C174" s="258"/>
      <c r="D174" s="262"/>
      <c r="E174" s="260"/>
      <c r="F174" s="261"/>
      <c r="G174" s="281"/>
      <c r="H174" s="282"/>
      <c r="I174" s="283">
        <f>G173</f>
        <v>0</v>
      </c>
      <c r="J174" s="282"/>
      <c r="K174" s="283">
        <f>M173</f>
        <v>0</v>
      </c>
      <c r="L174" s="282"/>
      <c r="M174" s="284"/>
      <c r="N174" s="285"/>
      <c r="O174" s="286"/>
      <c r="P174" s="287"/>
      <c r="Q174" s="287"/>
      <c r="R174" s="288"/>
      <c r="S174" s="273"/>
      <c r="T174" s="249"/>
      <c r="U174" s="274"/>
      <c r="V174" s="29" t="s">
        <v>126</v>
      </c>
      <c r="W174" s="52"/>
      <c r="X174" s="52"/>
      <c r="Y174" s="53"/>
      <c r="Z174" s="69"/>
      <c r="AA174" s="184" t="str">
        <f>IF(AA172="","",VLOOKUP(AA172,シフト記号表!$C$5:$Y$46,23,FALSE))</f>
        <v/>
      </c>
      <c r="AB174" s="185" t="str">
        <f>IF(AB172="","",VLOOKUP(AB172,シフト記号表!$C$5:$Y$46,23,FALSE))</f>
        <v/>
      </c>
      <c r="AC174" s="185" t="str">
        <f>IF(AC172="","",VLOOKUP(AC172,シフト記号表!$C$5:$Y$46,23,FALSE))</f>
        <v/>
      </c>
      <c r="AD174" s="185" t="str">
        <f>IF(AD172="","",VLOOKUP(AD172,シフト記号表!$C$5:$Y$46,23,FALSE))</f>
        <v/>
      </c>
      <c r="AE174" s="185" t="str">
        <f>IF(AE172="","",VLOOKUP(AE172,シフト記号表!$C$5:$Y$46,23,FALSE))</f>
        <v/>
      </c>
      <c r="AF174" s="185" t="str">
        <f>IF(AF172="","",VLOOKUP(AF172,シフト記号表!$C$5:$Y$46,23,FALSE))</f>
        <v/>
      </c>
      <c r="AG174" s="186" t="str">
        <f>IF(AG172="","",VLOOKUP(AG172,シフト記号表!$C$5:$Y$46,23,FALSE))</f>
        <v/>
      </c>
      <c r="AH174" s="184" t="str">
        <f>IF(AH172="","",VLOOKUP(AH172,シフト記号表!$C$5:$Y$46,23,FALSE))</f>
        <v/>
      </c>
      <c r="AI174" s="185" t="str">
        <f>IF(AI172="","",VLOOKUP(AI172,シフト記号表!$C$5:$Y$46,23,FALSE))</f>
        <v/>
      </c>
      <c r="AJ174" s="185" t="str">
        <f>IF(AJ172="","",VLOOKUP(AJ172,シフト記号表!$C$5:$Y$46,23,FALSE))</f>
        <v/>
      </c>
      <c r="AK174" s="185" t="str">
        <f>IF(AK172="","",VLOOKUP(AK172,シフト記号表!$C$5:$Y$46,23,FALSE))</f>
        <v/>
      </c>
      <c r="AL174" s="185" t="str">
        <f>IF(AL172="","",VLOOKUP(AL172,シフト記号表!$C$5:$Y$46,23,FALSE))</f>
        <v/>
      </c>
      <c r="AM174" s="185" t="str">
        <f>IF(AM172="","",VLOOKUP(AM172,シフト記号表!$C$5:$Y$46,23,FALSE))</f>
        <v/>
      </c>
      <c r="AN174" s="186" t="str">
        <f>IF(AN172="","",VLOOKUP(AN172,シフト記号表!$C$5:$Y$46,23,FALSE))</f>
        <v/>
      </c>
      <c r="AO174" s="184" t="str">
        <f>IF(AO172="","",VLOOKUP(AO172,シフト記号表!$C$5:$Y$46,23,FALSE))</f>
        <v/>
      </c>
      <c r="AP174" s="185" t="str">
        <f>IF(AP172="","",VLOOKUP(AP172,シフト記号表!$C$5:$Y$46,23,FALSE))</f>
        <v/>
      </c>
      <c r="AQ174" s="185" t="str">
        <f>IF(AQ172="","",VLOOKUP(AQ172,シフト記号表!$C$5:$Y$46,23,FALSE))</f>
        <v/>
      </c>
      <c r="AR174" s="185" t="str">
        <f>IF(AR172="","",VLOOKUP(AR172,シフト記号表!$C$5:$Y$46,23,FALSE))</f>
        <v/>
      </c>
      <c r="AS174" s="185" t="str">
        <f>IF(AS172="","",VLOOKUP(AS172,シフト記号表!$C$5:$Y$46,23,FALSE))</f>
        <v/>
      </c>
      <c r="AT174" s="185" t="str">
        <f>IF(AT172="","",VLOOKUP(AT172,シフト記号表!$C$5:$Y$46,23,FALSE))</f>
        <v/>
      </c>
      <c r="AU174" s="186" t="str">
        <f>IF(AU172="","",VLOOKUP(AU172,シフト記号表!$C$5:$Y$46,23,FALSE))</f>
        <v/>
      </c>
      <c r="AV174" s="184" t="str">
        <f>IF(AV172="","",VLOOKUP(AV172,シフト記号表!$C$5:$Y$46,23,FALSE))</f>
        <v/>
      </c>
      <c r="AW174" s="185" t="str">
        <f>IF(AW172="","",VLOOKUP(AW172,シフト記号表!$C$5:$Y$46,23,FALSE))</f>
        <v/>
      </c>
      <c r="AX174" s="185" t="str">
        <f>IF(AX172="","",VLOOKUP(AX172,シフト記号表!$C$5:$Y$46,23,FALSE))</f>
        <v/>
      </c>
      <c r="AY174" s="185" t="str">
        <f>IF(AY172="","",VLOOKUP(AY172,シフト記号表!$C$5:$Y$46,23,FALSE))</f>
        <v/>
      </c>
      <c r="AZ174" s="185" t="str">
        <f>IF(AZ172="","",VLOOKUP(AZ172,シフト記号表!$C$5:$Y$46,23,FALSE))</f>
        <v/>
      </c>
      <c r="BA174" s="185" t="str">
        <f>IF(BA172="","",VLOOKUP(BA172,シフト記号表!$C$5:$Y$46,23,FALSE))</f>
        <v/>
      </c>
      <c r="BB174" s="186" t="str">
        <f>IF(BB172="","",VLOOKUP(BB172,シフト記号表!$C$5:$Y$46,23,FALSE))</f>
        <v/>
      </c>
      <c r="BC174" s="184" t="str">
        <f>IF(BC172="","",VLOOKUP(BC172,シフト記号表!$C$5:$Y$46,23,FALSE))</f>
        <v/>
      </c>
      <c r="BD174" s="185" t="str">
        <f>IF(BD172="","",VLOOKUP(BD172,シフト記号表!$C$5:$Y$46,23,FALSE))</f>
        <v/>
      </c>
      <c r="BE174" s="185" t="str">
        <f>IF(BE172="","",VLOOKUP(BE172,シフト記号表!$C$5:$Y$46,23,FALSE))</f>
        <v/>
      </c>
      <c r="BF174" s="289">
        <f>IF($BI$3="計画",SUM(AA174:BB174),IF($BI$3="実績",SUM(AA174:BE174),""))</f>
        <v>0</v>
      </c>
      <c r="BG174" s="290"/>
      <c r="BH174" s="255">
        <f t="shared" si="41"/>
        <v>0</v>
      </c>
      <c r="BI174" s="256"/>
      <c r="BJ174" s="248"/>
      <c r="BK174" s="249"/>
      <c r="BL174" s="249"/>
      <c r="BM174" s="249"/>
      <c r="BN174" s="250"/>
    </row>
    <row r="175" spans="2:66" ht="20.25" customHeight="1" x14ac:dyDescent="0.4">
      <c r="B175" s="60"/>
      <c r="C175" s="257"/>
      <c r="D175" s="259"/>
      <c r="E175" s="260"/>
      <c r="F175" s="261"/>
      <c r="G175" s="263"/>
      <c r="H175" s="264"/>
      <c r="I175" s="240"/>
      <c r="J175" s="208"/>
      <c r="K175" s="240"/>
      <c r="L175" s="208"/>
      <c r="M175" s="265"/>
      <c r="N175" s="266"/>
      <c r="O175" s="267"/>
      <c r="P175" s="268"/>
      <c r="Q175" s="268"/>
      <c r="R175" s="264"/>
      <c r="S175" s="269"/>
      <c r="T175" s="243"/>
      <c r="U175" s="270"/>
      <c r="V175" s="25" t="s">
        <v>18</v>
      </c>
      <c r="W175" s="32"/>
      <c r="X175" s="32"/>
      <c r="Y175" s="20"/>
      <c r="Z175" s="68"/>
      <c r="AA175" s="211"/>
      <c r="AB175" s="217"/>
      <c r="AC175" s="217"/>
      <c r="AD175" s="217"/>
      <c r="AE175" s="217"/>
      <c r="AF175" s="217"/>
      <c r="AG175" s="213"/>
      <c r="AH175" s="211"/>
      <c r="AI175" s="217"/>
      <c r="AJ175" s="217"/>
      <c r="AK175" s="217"/>
      <c r="AL175" s="217"/>
      <c r="AM175" s="217"/>
      <c r="AN175" s="213"/>
      <c r="AO175" s="211"/>
      <c r="AP175" s="217"/>
      <c r="AQ175" s="217"/>
      <c r="AR175" s="217"/>
      <c r="AS175" s="217"/>
      <c r="AT175" s="217"/>
      <c r="AU175" s="213"/>
      <c r="AV175" s="211"/>
      <c r="AW175" s="217"/>
      <c r="AX175" s="217"/>
      <c r="AY175" s="217"/>
      <c r="AZ175" s="217"/>
      <c r="BA175" s="217"/>
      <c r="BB175" s="213"/>
      <c r="BC175" s="211"/>
      <c r="BD175" s="217"/>
      <c r="BE175" s="218"/>
      <c r="BF175" s="275"/>
      <c r="BG175" s="276"/>
      <c r="BH175" s="251"/>
      <c r="BI175" s="252"/>
      <c r="BJ175" s="242"/>
      <c r="BK175" s="243"/>
      <c r="BL175" s="243"/>
      <c r="BM175" s="243"/>
      <c r="BN175" s="244"/>
    </row>
    <row r="176" spans="2:66" ht="20.25" customHeight="1" x14ac:dyDescent="0.4">
      <c r="B176" s="58">
        <f>B173+1</f>
        <v>53</v>
      </c>
      <c r="C176" s="258"/>
      <c r="D176" s="262"/>
      <c r="E176" s="260"/>
      <c r="F176" s="261"/>
      <c r="G176" s="263"/>
      <c r="H176" s="264"/>
      <c r="I176" s="240"/>
      <c r="J176" s="208"/>
      <c r="K176" s="240"/>
      <c r="L176" s="208"/>
      <c r="M176" s="277"/>
      <c r="N176" s="278"/>
      <c r="O176" s="267"/>
      <c r="P176" s="268"/>
      <c r="Q176" s="268"/>
      <c r="R176" s="264"/>
      <c r="S176" s="271"/>
      <c r="T176" s="246"/>
      <c r="U176" s="272"/>
      <c r="V176" s="27" t="s">
        <v>84</v>
      </c>
      <c r="W176" s="28"/>
      <c r="X176" s="28"/>
      <c r="Y176" s="23"/>
      <c r="Z176" s="63"/>
      <c r="AA176" s="180" t="str">
        <f>IF(AA175="","",VLOOKUP(AA175,シフト記号表!$C$5:$W$46,21,FALSE))</f>
        <v/>
      </c>
      <c r="AB176" s="181" t="str">
        <f>IF(AB175="","",VLOOKUP(AB175,シフト記号表!$C$5:$W$46,21,FALSE))</f>
        <v/>
      </c>
      <c r="AC176" s="181" t="str">
        <f>IF(AC175="","",VLOOKUP(AC175,シフト記号表!$C$5:$W$46,21,FALSE))</f>
        <v/>
      </c>
      <c r="AD176" s="181" t="str">
        <f>IF(AD175="","",VLOOKUP(AD175,シフト記号表!$C$5:$W$46,21,FALSE))</f>
        <v/>
      </c>
      <c r="AE176" s="181" t="str">
        <f>IF(AE175="","",VLOOKUP(AE175,シフト記号表!$C$5:$W$46,21,FALSE))</f>
        <v/>
      </c>
      <c r="AF176" s="181" t="str">
        <f>IF(AF175="","",VLOOKUP(AF175,シフト記号表!$C$5:$W$46,21,FALSE))</f>
        <v/>
      </c>
      <c r="AG176" s="182" t="str">
        <f>IF(AG175="","",VLOOKUP(AG175,シフト記号表!$C$5:$W$46,21,FALSE))</f>
        <v/>
      </c>
      <c r="AH176" s="180" t="str">
        <f>IF(AH175="","",VLOOKUP(AH175,シフト記号表!$C$5:$W$46,21,FALSE))</f>
        <v/>
      </c>
      <c r="AI176" s="181" t="str">
        <f>IF(AI175="","",VLOOKUP(AI175,シフト記号表!$C$5:$W$46,21,FALSE))</f>
        <v/>
      </c>
      <c r="AJ176" s="181" t="str">
        <f>IF(AJ175="","",VLOOKUP(AJ175,シフト記号表!$C$5:$W$46,21,FALSE))</f>
        <v/>
      </c>
      <c r="AK176" s="181" t="str">
        <f>IF(AK175="","",VLOOKUP(AK175,シフト記号表!$C$5:$W$46,21,FALSE))</f>
        <v/>
      </c>
      <c r="AL176" s="181" t="str">
        <f>IF(AL175="","",VLOOKUP(AL175,シフト記号表!$C$5:$W$46,21,FALSE))</f>
        <v/>
      </c>
      <c r="AM176" s="181" t="str">
        <f>IF(AM175="","",VLOOKUP(AM175,シフト記号表!$C$5:$W$46,21,FALSE))</f>
        <v/>
      </c>
      <c r="AN176" s="182" t="str">
        <f>IF(AN175="","",VLOOKUP(AN175,シフト記号表!$C$5:$W$46,21,FALSE))</f>
        <v/>
      </c>
      <c r="AO176" s="180" t="str">
        <f>IF(AO175="","",VLOOKUP(AO175,シフト記号表!$C$5:$W$46,21,FALSE))</f>
        <v/>
      </c>
      <c r="AP176" s="181" t="str">
        <f>IF(AP175="","",VLOOKUP(AP175,シフト記号表!$C$5:$W$46,21,FALSE))</f>
        <v/>
      </c>
      <c r="AQ176" s="181" t="str">
        <f>IF(AQ175="","",VLOOKUP(AQ175,シフト記号表!$C$5:$W$46,21,FALSE))</f>
        <v/>
      </c>
      <c r="AR176" s="181" t="str">
        <f>IF(AR175="","",VLOOKUP(AR175,シフト記号表!$C$5:$W$46,21,FALSE))</f>
        <v/>
      </c>
      <c r="AS176" s="181" t="str">
        <f>IF(AS175="","",VLOOKUP(AS175,シフト記号表!$C$5:$W$46,21,FALSE))</f>
        <v/>
      </c>
      <c r="AT176" s="181" t="str">
        <f>IF(AT175="","",VLOOKUP(AT175,シフト記号表!$C$5:$W$46,21,FALSE))</f>
        <v/>
      </c>
      <c r="AU176" s="182" t="str">
        <f>IF(AU175="","",VLOOKUP(AU175,シフト記号表!$C$5:$W$46,21,FALSE))</f>
        <v/>
      </c>
      <c r="AV176" s="180" t="str">
        <f>IF(AV175="","",VLOOKUP(AV175,シフト記号表!$C$5:$W$46,21,FALSE))</f>
        <v/>
      </c>
      <c r="AW176" s="181" t="str">
        <f>IF(AW175="","",VLOOKUP(AW175,シフト記号表!$C$5:$W$46,21,FALSE))</f>
        <v/>
      </c>
      <c r="AX176" s="181" t="str">
        <f>IF(AX175="","",VLOOKUP(AX175,シフト記号表!$C$5:$W$46,21,FALSE))</f>
        <v/>
      </c>
      <c r="AY176" s="181" t="str">
        <f>IF(AY175="","",VLOOKUP(AY175,シフト記号表!$C$5:$W$46,21,FALSE))</f>
        <v/>
      </c>
      <c r="AZ176" s="181" t="str">
        <f>IF(AZ175="","",VLOOKUP(AZ175,シフト記号表!$C$5:$W$46,21,FALSE))</f>
        <v/>
      </c>
      <c r="BA176" s="181" t="str">
        <f>IF(BA175="","",VLOOKUP(BA175,シフト記号表!$C$5:$W$46,21,FALSE))</f>
        <v/>
      </c>
      <c r="BB176" s="182" t="str">
        <f>IF(BB175="","",VLOOKUP(BB175,シフト記号表!$C$5:$W$46,21,FALSE))</f>
        <v/>
      </c>
      <c r="BC176" s="180" t="str">
        <f>IF(BC175="","",VLOOKUP(BC175,シフト記号表!$C$5:$W$46,21,FALSE))</f>
        <v/>
      </c>
      <c r="BD176" s="181" t="str">
        <f>IF(BD175="","",VLOOKUP(BD175,シフト記号表!$C$5:$W$46,21,FALSE))</f>
        <v/>
      </c>
      <c r="BE176" s="181" t="str">
        <f>IF(BE175="","",VLOOKUP(BE175,シフト記号表!$C$5:$W$46,21,FALSE))</f>
        <v/>
      </c>
      <c r="BF176" s="279">
        <f>IF($BI$3="計画",SUM(AA176:BB176),IF($BI$3="実績",SUM(AA176:BE176),""))</f>
        <v>0</v>
      </c>
      <c r="BG176" s="280"/>
      <c r="BH176" s="253">
        <f t="shared" ref="BH176:BH177" si="42">IF($BI$3="計画",BF176/4,IF($BI$3="実績",(BF176/($BI$7/7)),""))</f>
        <v>0</v>
      </c>
      <c r="BI176" s="254"/>
      <c r="BJ176" s="245"/>
      <c r="BK176" s="246"/>
      <c r="BL176" s="246"/>
      <c r="BM176" s="246"/>
      <c r="BN176" s="247"/>
    </row>
    <row r="177" spans="2:66" ht="20.25" customHeight="1" x14ac:dyDescent="0.4">
      <c r="B177" s="59"/>
      <c r="C177" s="258"/>
      <c r="D177" s="262"/>
      <c r="E177" s="260"/>
      <c r="F177" s="261"/>
      <c r="G177" s="281"/>
      <c r="H177" s="282"/>
      <c r="I177" s="283">
        <f>G176</f>
        <v>0</v>
      </c>
      <c r="J177" s="282"/>
      <c r="K177" s="283">
        <f>M176</f>
        <v>0</v>
      </c>
      <c r="L177" s="282"/>
      <c r="M177" s="284"/>
      <c r="N177" s="285"/>
      <c r="O177" s="286"/>
      <c r="P177" s="287"/>
      <c r="Q177" s="287"/>
      <c r="R177" s="288"/>
      <c r="S177" s="273"/>
      <c r="T177" s="249"/>
      <c r="U177" s="274"/>
      <c r="V177" s="29" t="s">
        <v>126</v>
      </c>
      <c r="W177" s="52"/>
      <c r="X177" s="52"/>
      <c r="Y177" s="53"/>
      <c r="Z177" s="69"/>
      <c r="AA177" s="184" t="str">
        <f>IF(AA175="","",VLOOKUP(AA175,シフト記号表!$C$5:$Y$46,23,FALSE))</f>
        <v/>
      </c>
      <c r="AB177" s="185" t="str">
        <f>IF(AB175="","",VLOOKUP(AB175,シフト記号表!$C$5:$Y$46,23,FALSE))</f>
        <v/>
      </c>
      <c r="AC177" s="185" t="str">
        <f>IF(AC175="","",VLOOKUP(AC175,シフト記号表!$C$5:$Y$46,23,FALSE))</f>
        <v/>
      </c>
      <c r="AD177" s="185" t="str">
        <f>IF(AD175="","",VLOOKUP(AD175,シフト記号表!$C$5:$Y$46,23,FALSE))</f>
        <v/>
      </c>
      <c r="AE177" s="185" t="str">
        <f>IF(AE175="","",VLOOKUP(AE175,シフト記号表!$C$5:$Y$46,23,FALSE))</f>
        <v/>
      </c>
      <c r="AF177" s="185" t="str">
        <f>IF(AF175="","",VLOOKUP(AF175,シフト記号表!$C$5:$Y$46,23,FALSE))</f>
        <v/>
      </c>
      <c r="AG177" s="186" t="str">
        <f>IF(AG175="","",VLOOKUP(AG175,シフト記号表!$C$5:$Y$46,23,FALSE))</f>
        <v/>
      </c>
      <c r="AH177" s="184" t="str">
        <f>IF(AH175="","",VLOOKUP(AH175,シフト記号表!$C$5:$Y$46,23,FALSE))</f>
        <v/>
      </c>
      <c r="AI177" s="185" t="str">
        <f>IF(AI175="","",VLOOKUP(AI175,シフト記号表!$C$5:$Y$46,23,FALSE))</f>
        <v/>
      </c>
      <c r="AJ177" s="185" t="str">
        <f>IF(AJ175="","",VLOOKUP(AJ175,シフト記号表!$C$5:$Y$46,23,FALSE))</f>
        <v/>
      </c>
      <c r="AK177" s="185" t="str">
        <f>IF(AK175="","",VLOOKUP(AK175,シフト記号表!$C$5:$Y$46,23,FALSE))</f>
        <v/>
      </c>
      <c r="AL177" s="185" t="str">
        <f>IF(AL175="","",VLOOKUP(AL175,シフト記号表!$C$5:$Y$46,23,FALSE))</f>
        <v/>
      </c>
      <c r="AM177" s="185" t="str">
        <f>IF(AM175="","",VLOOKUP(AM175,シフト記号表!$C$5:$Y$46,23,FALSE))</f>
        <v/>
      </c>
      <c r="AN177" s="186" t="str">
        <f>IF(AN175="","",VLOOKUP(AN175,シフト記号表!$C$5:$Y$46,23,FALSE))</f>
        <v/>
      </c>
      <c r="AO177" s="184" t="str">
        <f>IF(AO175="","",VLOOKUP(AO175,シフト記号表!$C$5:$Y$46,23,FALSE))</f>
        <v/>
      </c>
      <c r="AP177" s="185" t="str">
        <f>IF(AP175="","",VLOOKUP(AP175,シフト記号表!$C$5:$Y$46,23,FALSE))</f>
        <v/>
      </c>
      <c r="AQ177" s="185" t="str">
        <f>IF(AQ175="","",VLOOKUP(AQ175,シフト記号表!$C$5:$Y$46,23,FALSE))</f>
        <v/>
      </c>
      <c r="AR177" s="185" t="str">
        <f>IF(AR175="","",VLOOKUP(AR175,シフト記号表!$C$5:$Y$46,23,FALSE))</f>
        <v/>
      </c>
      <c r="AS177" s="185" t="str">
        <f>IF(AS175="","",VLOOKUP(AS175,シフト記号表!$C$5:$Y$46,23,FALSE))</f>
        <v/>
      </c>
      <c r="AT177" s="185" t="str">
        <f>IF(AT175="","",VLOOKUP(AT175,シフト記号表!$C$5:$Y$46,23,FALSE))</f>
        <v/>
      </c>
      <c r="AU177" s="186" t="str">
        <f>IF(AU175="","",VLOOKUP(AU175,シフト記号表!$C$5:$Y$46,23,FALSE))</f>
        <v/>
      </c>
      <c r="AV177" s="184" t="str">
        <f>IF(AV175="","",VLOOKUP(AV175,シフト記号表!$C$5:$Y$46,23,FALSE))</f>
        <v/>
      </c>
      <c r="AW177" s="185" t="str">
        <f>IF(AW175="","",VLOOKUP(AW175,シフト記号表!$C$5:$Y$46,23,FALSE))</f>
        <v/>
      </c>
      <c r="AX177" s="185" t="str">
        <f>IF(AX175="","",VLOOKUP(AX175,シフト記号表!$C$5:$Y$46,23,FALSE))</f>
        <v/>
      </c>
      <c r="AY177" s="185" t="str">
        <f>IF(AY175="","",VLOOKUP(AY175,シフト記号表!$C$5:$Y$46,23,FALSE))</f>
        <v/>
      </c>
      <c r="AZ177" s="185" t="str">
        <f>IF(AZ175="","",VLOOKUP(AZ175,シフト記号表!$C$5:$Y$46,23,FALSE))</f>
        <v/>
      </c>
      <c r="BA177" s="185" t="str">
        <f>IF(BA175="","",VLOOKUP(BA175,シフト記号表!$C$5:$Y$46,23,FALSE))</f>
        <v/>
      </c>
      <c r="BB177" s="186" t="str">
        <f>IF(BB175="","",VLOOKUP(BB175,シフト記号表!$C$5:$Y$46,23,FALSE))</f>
        <v/>
      </c>
      <c r="BC177" s="184" t="str">
        <f>IF(BC175="","",VLOOKUP(BC175,シフト記号表!$C$5:$Y$46,23,FALSE))</f>
        <v/>
      </c>
      <c r="BD177" s="185" t="str">
        <f>IF(BD175="","",VLOOKUP(BD175,シフト記号表!$C$5:$Y$46,23,FALSE))</f>
        <v/>
      </c>
      <c r="BE177" s="185" t="str">
        <f>IF(BE175="","",VLOOKUP(BE175,シフト記号表!$C$5:$Y$46,23,FALSE))</f>
        <v/>
      </c>
      <c r="BF177" s="289">
        <f>IF($BI$3="計画",SUM(AA177:BB177),IF($BI$3="実績",SUM(AA177:BE177),""))</f>
        <v>0</v>
      </c>
      <c r="BG177" s="290"/>
      <c r="BH177" s="255">
        <f t="shared" si="42"/>
        <v>0</v>
      </c>
      <c r="BI177" s="256"/>
      <c r="BJ177" s="248"/>
      <c r="BK177" s="249"/>
      <c r="BL177" s="249"/>
      <c r="BM177" s="249"/>
      <c r="BN177" s="250"/>
    </row>
    <row r="178" spans="2:66" ht="20.25" customHeight="1" x14ac:dyDescent="0.4">
      <c r="B178" s="60"/>
      <c r="C178" s="257"/>
      <c r="D178" s="259"/>
      <c r="E178" s="260"/>
      <c r="F178" s="261"/>
      <c r="G178" s="263"/>
      <c r="H178" s="264"/>
      <c r="I178" s="240"/>
      <c r="J178" s="208"/>
      <c r="K178" s="240"/>
      <c r="L178" s="208"/>
      <c r="M178" s="265"/>
      <c r="N178" s="266"/>
      <c r="O178" s="267"/>
      <c r="P178" s="268"/>
      <c r="Q178" s="268"/>
      <c r="R178" s="264"/>
      <c r="S178" s="269"/>
      <c r="T178" s="243"/>
      <c r="U178" s="270"/>
      <c r="V178" s="25" t="s">
        <v>18</v>
      </c>
      <c r="W178" s="32"/>
      <c r="X178" s="32"/>
      <c r="Y178" s="20"/>
      <c r="Z178" s="68"/>
      <c r="AA178" s="211"/>
      <c r="AB178" s="217"/>
      <c r="AC178" s="217"/>
      <c r="AD178" s="217"/>
      <c r="AE178" s="217"/>
      <c r="AF178" s="217"/>
      <c r="AG178" s="213"/>
      <c r="AH178" s="211"/>
      <c r="AI178" s="217"/>
      <c r="AJ178" s="217"/>
      <c r="AK178" s="217"/>
      <c r="AL178" s="217"/>
      <c r="AM178" s="217"/>
      <c r="AN178" s="213"/>
      <c r="AO178" s="211"/>
      <c r="AP178" s="217"/>
      <c r="AQ178" s="217"/>
      <c r="AR178" s="217"/>
      <c r="AS178" s="217"/>
      <c r="AT178" s="217"/>
      <c r="AU178" s="213"/>
      <c r="AV178" s="211"/>
      <c r="AW178" s="217"/>
      <c r="AX178" s="217"/>
      <c r="AY178" s="217"/>
      <c r="AZ178" s="217"/>
      <c r="BA178" s="217"/>
      <c r="BB178" s="213"/>
      <c r="BC178" s="211"/>
      <c r="BD178" s="217"/>
      <c r="BE178" s="218"/>
      <c r="BF178" s="275"/>
      <c r="BG178" s="276"/>
      <c r="BH178" s="251"/>
      <c r="BI178" s="252"/>
      <c r="BJ178" s="242"/>
      <c r="BK178" s="243"/>
      <c r="BL178" s="243"/>
      <c r="BM178" s="243"/>
      <c r="BN178" s="244"/>
    </row>
    <row r="179" spans="2:66" ht="20.25" customHeight="1" x14ac:dyDescent="0.4">
      <c r="B179" s="58">
        <f>B176+1</f>
        <v>54</v>
      </c>
      <c r="C179" s="258"/>
      <c r="D179" s="262"/>
      <c r="E179" s="260"/>
      <c r="F179" s="261"/>
      <c r="G179" s="263"/>
      <c r="H179" s="264"/>
      <c r="I179" s="240"/>
      <c r="J179" s="208"/>
      <c r="K179" s="240"/>
      <c r="L179" s="208"/>
      <c r="M179" s="277"/>
      <c r="N179" s="278"/>
      <c r="O179" s="267"/>
      <c r="P179" s="268"/>
      <c r="Q179" s="268"/>
      <c r="R179" s="264"/>
      <c r="S179" s="271"/>
      <c r="T179" s="246"/>
      <c r="U179" s="272"/>
      <c r="V179" s="27" t="s">
        <v>84</v>
      </c>
      <c r="W179" s="28"/>
      <c r="X179" s="28"/>
      <c r="Y179" s="23"/>
      <c r="Z179" s="63"/>
      <c r="AA179" s="180" t="str">
        <f>IF(AA178="","",VLOOKUP(AA178,シフト記号表!$C$5:$W$46,21,FALSE))</f>
        <v/>
      </c>
      <c r="AB179" s="181" t="str">
        <f>IF(AB178="","",VLOOKUP(AB178,シフト記号表!$C$5:$W$46,21,FALSE))</f>
        <v/>
      </c>
      <c r="AC179" s="181" t="str">
        <f>IF(AC178="","",VLOOKUP(AC178,シフト記号表!$C$5:$W$46,21,FALSE))</f>
        <v/>
      </c>
      <c r="AD179" s="181" t="str">
        <f>IF(AD178="","",VLOOKUP(AD178,シフト記号表!$C$5:$W$46,21,FALSE))</f>
        <v/>
      </c>
      <c r="AE179" s="181" t="str">
        <f>IF(AE178="","",VLOOKUP(AE178,シフト記号表!$C$5:$W$46,21,FALSE))</f>
        <v/>
      </c>
      <c r="AF179" s="181" t="str">
        <f>IF(AF178="","",VLOOKUP(AF178,シフト記号表!$C$5:$W$46,21,FALSE))</f>
        <v/>
      </c>
      <c r="AG179" s="182" t="str">
        <f>IF(AG178="","",VLOOKUP(AG178,シフト記号表!$C$5:$W$46,21,FALSE))</f>
        <v/>
      </c>
      <c r="AH179" s="180" t="str">
        <f>IF(AH178="","",VLOOKUP(AH178,シフト記号表!$C$5:$W$46,21,FALSE))</f>
        <v/>
      </c>
      <c r="AI179" s="181" t="str">
        <f>IF(AI178="","",VLOOKUP(AI178,シフト記号表!$C$5:$W$46,21,FALSE))</f>
        <v/>
      </c>
      <c r="AJ179" s="181" t="str">
        <f>IF(AJ178="","",VLOOKUP(AJ178,シフト記号表!$C$5:$W$46,21,FALSE))</f>
        <v/>
      </c>
      <c r="AK179" s="181" t="str">
        <f>IF(AK178="","",VLOOKUP(AK178,シフト記号表!$C$5:$W$46,21,FALSE))</f>
        <v/>
      </c>
      <c r="AL179" s="181" t="str">
        <f>IF(AL178="","",VLOOKUP(AL178,シフト記号表!$C$5:$W$46,21,FALSE))</f>
        <v/>
      </c>
      <c r="AM179" s="181" t="str">
        <f>IF(AM178="","",VLOOKUP(AM178,シフト記号表!$C$5:$W$46,21,FALSE))</f>
        <v/>
      </c>
      <c r="AN179" s="182" t="str">
        <f>IF(AN178="","",VLOOKUP(AN178,シフト記号表!$C$5:$W$46,21,FALSE))</f>
        <v/>
      </c>
      <c r="AO179" s="180" t="str">
        <f>IF(AO178="","",VLOOKUP(AO178,シフト記号表!$C$5:$W$46,21,FALSE))</f>
        <v/>
      </c>
      <c r="AP179" s="181" t="str">
        <f>IF(AP178="","",VLOOKUP(AP178,シフト記号表!$C$5:$W$46,21,FALSE))</f>
        <v/>
      </c>
      <c r="AQ179" s="181" t="str">
        <f>IF(AQ178="","",VLOOKUP(AQ178,シフト記号表!$C$5:$W$46,21,FALSE))</f>
        <v/>
      </c>
      <c r="AR179" s="181" t="str">
        <f>IF(AR178="","",VLOOKUP(AR178,シフト記号表!$C$5:$W$46,21,FALSE))</f>
        <v/>
      </c>
      <c r="AS179" s="181" t="str">
        <f>IF(AS178="","",VLOOKUP(AS178,シフト記号表!$C$5:$W$46,21,FALSE))</f>
        <v/>
      </c>
      <c r="AT179" s="181" t="str">
        <f>IF(AT178="","",VLOOKUP(AT178,シフト記号表!$C$5:$W$46,21,FALSE))</f>
        <v/>
      </c>
      <c r="AU179" s="182" t="str">
        <f>IF(AU178="","",VLOOKUP(AU178,シフト記号表!$C$5:$W$46,21,FALSE))</f>
        <v/>
      </c>
      <c r="AV179" s="180" t="str">
        <f>IF(AV178="","",VLOOKUP(AV178,シフト記号表!$C$5:$W$46,21,FALSE))</f>
        <v/>
      </c>
      <c r="AW179" s="181" t="str">
        <f>IF(AW178="","",VLOOKUP(AW178,シフト記号表!$C$5:$W$46,21,FALSE))</f>
        <v/>
      </c>
      <c r="AX179" s="181" t="str">
        <f>IF(AX178="","",VLOOKUP(AX178,シフト記号表!$C$5:$W$46,21,FALSE))</f>
        <v/>
      </c>
      <c r="AY179" s="181" t="str">
        <f>IF(AY178="","",VLOOKUP(AY178,シフト記号表!$C$5:$W$46,21,FALSE))</f>
        <v/>
      </c>
      <c r="AZ179" s="181" t="str">
        <f>IF(AZ178="","",VLOOKUP(AZ178,シフト記号表!$C$5:$W$46,21,FALSE))</f>
        <v/>
      </c>
      <c r="BA179" s="181" t="str">
        <f>IF(BA178="","",VLOOKUP(BA178,シフト記号表!$C$5:$W$46,21,FALSE))</f>
        <v/>
      </c>
      <c r="BB179" s="182" t="str">
        <f>IF(BB178="","",VLOOKUP(BB178,シフト記号表!$C$5:$W$46,21,FALSE))</f>
        <v/>
      </c>
      <c r="BC179" s="180" t="str">
        <f>IF(BC178="","",VLOOKUP(BC178,シフト記号表!$C$5:$W$46,21,FALSE))</f>
        <v/>
      </c>
      <c r="BD179" s="181" t="str">
        <f>IF(BD178="","",VLOOKUP(BD178,シフト記号表!$C$5:$W$46,21,FALSE))</f>
        <v/>
      </c>
      <c r="BE179" s="181" t="str">
        <f>IF(BE178="","",VLOOKUP(BE178,シフト記号表!$C$5:$W$46,21,FALSE))</f>
        <v/>
      </c>
      <c r="BF179" s="279">
        <f>IF($BI$3="計画",SUM(AA179:BB179),IF($BI$3="実績",SUM(AA179:BE179),""))</f>
        <v>0</v>
      </c>
      <c r="BG179" s="280"/>
      <c r="BH179" s="253">
        <f t="shared" ref="BH179:BH180" si="43">IF($BI$3="計画",BF179/4,IF($BI$3="実績",(BF179/($BI$7/7)),""))</f>
        <v>0</v>
      </c>
      <c r="BI179" s="254"/>
      <c r="BJ179" s="245"/>
      <c r="BK179" s="246"/>
      <c r="BL179" s="246"/>
      <c r="BM179" s="246"/>
      <c r="BN179" s="247"/>
    </row>
    <row r="180" spans="2:66" ht="20.25" customHeight="1" x14ac:dyDescent="0.4">
      <c r="B180" s="59"/>
      <c r="C180" s="258"/>
      <c r="D180" s="262"/>
      <c r="E180" s="260"/>
      <c r="F180" s="261"/>
      <c r="G180" s="281"/>
      <c r="H180" s="282"/>
      <c r="I180" s="283">
        <f>G179</f>
        <v>0</v>
      </c>
      <c r="J180" s="282"/>
      <c r="K180" s="283">
        <f>M179</f>
        <v>0</v>
      </c>
      <c r="L180" s="282"/>
      <c r="M180" s="284"/>
      <c r="N180" s="285"/>
      <c r="O180" s="286"/>
      <c r="P180" s="287"/>
      <c r="Q180" s="287"/>
      <c r="R180" s="288"/>
      <c r="S180" s="273"/>
      <c r="T180" s="249"/>
      <c r="U180" s="274"/>
      <c r="V180" s="29" t="s">
        <v>126</v>
      </c>
      <c r="W180" s="52"/>
      <c r="X180" s="52"/>
      <c r="Y180" s="53"/>
      <c r="Z180" s="69"/>
      <c r="AA180" s="184" t="str">
        <f>IF(AA178="","",VLOOKUP(AA178,シフト記号表!$C$5:$Y$46,23,FALSE))</f>
        <v/>
      </c>
      <c r="AB180" s="185" t="str">
        <f>IF(AB178="","",VLOOKUP(AB178,シフト記号表!$C$5:$Y$46,23,FALSE))</f>
        <v/>
      </c>
      <c r="AC180" s="185" t="str">
        <f>IF(AC178="","",VLOOKUP(AC178,シフト記号表!$C$5:$Y$46,23,FALSE))</f>
        <v/>
      </c>
      <c r="AD180" s="185" t="str">
        <f>IF(AD178="","",VLOOKUP(AD178,シフト記号表!$C$5:$Y$46,23,FALSE))</f>
        <v/>
      </c>
      <c r="AE180" s="185" t="str">
        <f>IF(AE178="","",VLOOKUP(AE178,シフト記号表!$C$5:$Y$46,23,FALSE))</f>
        <v/>
      </c>
      <c r="AF180" s="185" t="str">
        <f>IF(AF178="","",VLOOKUP(AF178,シフト記号表!$C$5:$Y$46,23,FALSE))</f>
        <v/>
      </c>
      <c r="AG180" s="186" t="str">
        <f>IF(AG178="","",VLOOKUP(AG178,シフト記号表!$C$5:$Y$46,23,FALSE))</f>
        <v/>
      </c>
      <c r="AH180" s="184" t="str">
        <f>IF(AH178="","",VLOOKUP(AH178,シフト記号表!$C$5:$Y$46,23,FALSE))</f>
        <v/>
      </c>
      <c r="AI180" s="185" t="str">
        <f>IF(AI178="","",VLOOKUP(AI178,シフト記号表!$C$5:$Y$46,23,FALSE))</f>
        <v/>
      </c>
      <c r="AJ180" s="185" t="str">
        <f>IF(AJ178="","",VLOOKUP(AJ178,シフト記号表!$C$5:$Y$46,23,FALSE))</f>
        <v/>
      </c>
      <c r="AK180" s="185" t="str">
        <f>IF(AK178="","",VLOOKUP(AK178,シフト記号表!$C$5:$Y$46,23,FALSE))</f>
        <v/>
      </c>
      <c r="AL180" s="185" t="str">
        <f>IF(AL178="","",VLOOKUP(AL178,シフト記号表!$C$5:$Y$46,23,FALSE))</f>
        <v/>
      </c>
      <c r="AM180" s="185" t="str">
        <f>IF(AM178="","",VLOOKUP(AM178,シフト記号表!$C$5:$Y$46,23,FALSE))</f>
        <v/>
      </c>
      <c r="AN180" s="186" t="str">
        <f>IF(AN178="","",VLOOKUP(AN178,シフト記号表!$C$5:$Y$46,23,FALSE))</f>
        <v/>
      </c>
      <c r="AO180" s="184" t="str">
        <f>IF(AO178="","",VLOOKUP(AO178,シフト記号表!$C$5:$Y$46,23,FALSE))</f>
        <v/>
      </c>
      <c r="AP180" s="185" t="str">
        <f>IF(AP178="","",VLOOKUP(AP178,シフト記号表!$C$5:$Y$46,23,FALSE))</f>
        <v/>
      </c>
      <c r="AQ180" s="185" t="str">
        <f>IF(AQ178="","",VLOOKUP(AQ178,シフト記号表!$C$5:$Y$46,23,FALSE))</f>
        <v/>
      </c>
      <c r="AR180" s="185" t="str">
        <f>IF(AR178="","",VLOOKUP(AR178,シフト記号表!$C$5:$Y$46,23,FALSE))</f>
        <v/>
      </c>
      <c r="AS180" s="185" t="str">
        <f>IF(AS178="","",VLOOKUP(AS178,シフト記号表!$C$5:$Y$46,23,FALSE))</f>
        <v/>
      </c>
      <c r="AT180" s="185" t="str">
        <f>IF(AT178="","",VLOOKUP(AT178,シフト記号表!$C$5:$Y$46,23,FALSE))</f>
        <v/>
      </c>
      <c r="AU180" s="186" t="str">
        <f>IF(AU178="","",VLOOKUP(AU178,シフト記号表!$C$5:$Y$46,23,FALSE))</f>
        <v/>
      </c>
      <c r="AV180" s="184" t="str">
        <f>IF(AV178="","",VLOOKUP(AV178,シフト記号表!$C$5:$Y$46,23,FALSE))</f>
        <v/>
      </c>
      <c r="AW180" s="185" t="str">
        <f>IF(AW178="","",VLOOKUP(AW178,シフト記号表!$C$5:$Y$46,23,FALSE))</f>
        <v/>
      </c>
      <c r="AX180" s="185" t="str">
        <f>IF(AX178="","",VLOOKUP(AX178,シフト記号表!$C$5:$Y$46,23,FALSE))</f>
        <v/>
      </c>
      <c r="AY180" s="185" t="str">
        <f>IF(AY178="","",VLOOKUP(AY178,シフト記号表!$C$5:$Y$46,23,FALSE))</f>
        <v/>
      </c>
      <c r="AZ180" s="185" t="str">
        <f>IF(AZ178="","",VLOOKUP(AZ178,シフト記号表!$C$5:$Y$46,23,FALSE))</f>
        <v/>
      </c>
      <c r="BA180" s="185" t="str">
        <f>IF(BA178="","",VLOOKUP(BA178,シフト記号表!$C$5:$Y$46,23,FALSE))</f>
        <v/>
      </c>
      <c r="BB180" s="186" t="str">
        <f>IF(BB178="","",VLOOKUP(BB178,シフト記号表!$C$5:$Y$46,23,FALSE))</f>
        <v/>
      </c>
      <c r="BC180" s="184" t="str">
        <f>IF(BC178="","",VLOOKUP(BC178,シフト記号表!$C$5:$Y$46,23,FALSE))</f>
        <v/>
      </c>
      <c r="BD180" s="185" t="str">
        <f>IF(BD178="","",VLOOKUP(BD178,シフト記号表!$C$5:$Y$46,23,FALSE))</f>
        <v/>
      </c>
      <c r="BE180" s="185" t="str">
        <f>IF(BE178="","",VLOOKUP(BE178,シフト記号表!$C$5:$Y$46,23,FALSE))</f>
        <v/>
      </c>
      <c r="BF180" s="289">
        <f>IF($BI$3="計画",SUM(AA180:BB180),IF($BI$3="実績",SUM(AA180:BE180),""))</f>
        <v>0</v>
      </c>
      <c r="BG180" s="290"/>
      <c r="BH180" s="255">
        <f t="shared" si="43"/>
        <v>0</v>
      </c>
      <c r="BI180" s="256"/>
      <c r="BJ180" s="248"/>
      <c r="BK180" s="249"/>
      <c r="BL180" s="249"/>
      <c r="BM180" s="249"/>
      <c r="BN180" s="250"/>
    </row>
    <row r="181" spans="2:66" ht="20.25" customHeight="1" x14ac:dyDescent="0.4">
      <c r="B181" s="60"/>
      <c r="C181" s="257"/>
      <c r="D181" s="259"/>
      <c r="E181" s="260"/>
      <c r="F181" s="261"/>
      <c r="G181" s="263"/>
      <c r="H181" s="264"/>
      <c r="I181" s="240"/>
      <c r="J181" s="208"/>
      <c r="K181" s="240"/>
      <c r="L181" s="208"/>
      <c r="M181" s="265"/>
      <c r="N181" s="266"/>
      <c r="O181" s="267"/>
      <c r="P181" s="268"/>
      <c r="Q181" s="268"/>
      <c r="R181" s="264"/>
      <c r="S181" s="269"/>
      <c r="T181" s="243"/>
      <c r="U181" s="270"/>
      <c r="V181" s="25" t="s">
        <v>18</v>
      </c>
      <c r="W181" s="32"/>
      <c r="X181" s="32"/>
      <c r="Y181" s="20"/>
      <c r="Z181" s="68"/>
      <c r="AA181" s="211"/>
      <c r="AB181" s="217"/>
      <c r="AC181" s="217"/>
      <c r="AD181" s="217"/>
      <c r="AE181" s="217"/>
      <c r="AF181" s="217"/>
      <c r="AG181" s="213"/>
      <c r="AH181" s="211"/>
      <c r="AI181" s="217"/>
      <c r="AJ181" s="217"/>
      <c r="AK181" s="217"/>
      <c r="AL181" s="217"/>
      <c r="AM181" s="217"/>
      <c r="AN181" s="213"/>
      <c r="AO181" s="211"/>
      <c r="AP181" s="217"/>
      <c r="AQ181" s="217"/>
      <c r="AR181" s="217"/>
      <c r="AS181" s="217"/>
      <c r="AT181" s="217"/>
      <c r="AU181" s="213"/>
      <c r="AV181" s="211"/>
      <c r="AW181" s="217"/>
      <c r="AX181" s="217"/>
      <c r="AY181" s="217"/>
      <c r="AZ181" s="217"/>
      <c r="BA181" s="217"/>
      <c r="BB181" s="213"/>
      <c r="BC181" s="211"/>
      <c r="BD181" s="217"/>
      <c r="BE181" s="218"/>
      <c r="BF181" s="275"/>
      <c r="BG181" s="276"/>
      <c r="BH181" s="251"/>
      <c r="BI181" s="252"/>
      <c r="BJ181" s="242"/>
      <c r="BK181" s="243"/>
      <c r="BL181" s="243"/>
      <c r="BM181" s="243"/>
      <c r="BN181" s="244"/>
    </row>
    <row r="182" spans="2:66" ht="20.25" customHeight="1" x14ac:dyDescent="0.4">
      <c r="B182" s="58">
        <f>B179+1</f>
        <v>55</v>
      </c>
      <c r="C182" s="258"/>
      <c r="D182" s="262"/>
      <c r="E182" s="260"/>
      <c r="F182" s="261"/>
      <c r="G182" s="263"/>
      <c r="H182" s="264"/>
      <c r="I182" s="240"/>
      <c r="J182" s="208"/>
      <c r="K182" s="240"/>
      <c r="L182" s="208"/>
      <c r="M182" s="277"/>
      <c r="N182" s="278"/>
      <c r="O182" s="267"/>
      <c r="P182" s="268"/>
      <c r="Q182" s="268"/>
      <c r="R182" s="264"/>
      <c r="S182" s="271"/>
      <c r="T182" s="246"/>
      <c r="U182" s="272"/>
      <c r="V182" s="27" t="s">
        <v>84</v>
      </c>
      <c r="W182" s="28"/>
      <c r="X182" s="28"/>
      <c r="Y182" s="23"/>
      <c r="Z182" s="63"/>
      <c r="AA182" s="180" t="str">
        <f>IF(AA181="","",VLOOKUP(AA181,シフト記号表!$C$5:$W$46,21,FALSE))</f>
        <v/>
      </c>
      <c r="AB182" s="181" t="str">
        <f>IF(AB181="","",VLOOKUP(AB181,シフト記号表!$C$5:$W$46,21,FALSE))</f>
        <v/>
      </c>
      <c r="AC182" s="181" t="str">
        <f>IF(AC181="","",VLOOKUP(AC181,シフト記号表!$C$5:$W$46,21,FALSE))</f>
        <v/>
      </c>
      <c r="AD182" s="181" t="str">
        <f>IF(AD181="","",VLOOKUP(AD181,シフト記号表!$C$5:$W$46,21,FALSE))</f>
        <v/>
      </c>
      <c r="AE182" s="181" t="str">
        <f>IF(AE181="","",VLOOKUP(AE181,シフト記号表!$C$5:$W$46,21,FALSE))</f>
        <v/>
      </c>
      <c r="AF182" s="181" t="str">
        <f>IF(AF181="","",VLOOKUP(AF181,シフト記号表!$C$5:$W$46,21,FALSE))</f>
        <v/>
      </c>
      <c r="AG182" s="182" t="str">
        <f>IF(AG181="","",VLOOKUP(AG181,シフト記号表!$C$5:$W$46,21,FALSE))</f>
        <v/>
      </c>
      <c r="AH182" s="180" t="str">
        <f>IF(AH181="","",VLOOKUP(AH181,シフト記号表!$C$5:$W$46,21,FALSE))</f>
        <v/>
      </c>
      <c r="AI182" s="181" t="str">
        <f>IF(AI181="","",VLOOKUP(AI181,シフト記号表!$C$5:$W$46,21,FALSE))</f>
        <v/>
      </c>
      <c r="AJ182" s="181" t="str">
        <f>IF(AJ181="","",VLOOKUP(AJ181,シフト記号表!$C$5:$W$46,21,FALSE))</f>
        <v/>
      </c>
      <c r="AK182" s="181" t="str">
        <f>IF(AK181="","",VLOOKUP(AK181,シフト記号表!$C$5:$W$46,21,FALSE))</f>
        <v/>
      </c>
      <c r="AL182" s="181" t="str">
        <f>IF(AL181="","",VLOOKUP(AL181,シフト記号表!$C$5:$W$46,21,FALSE))</f>
        <v/>
      </c>
      <c r="AM182" s="181" t="str">
        <f>IF(AM181="","",VLOOKUP(AM181,シフト記号表!$C$5:$W$46,21,FALSE))</f>
        <v/>
      </c>
      <c r="AN182" s="182" t="str">
        <f>IF(AN181="","",VLOOKUP(AN181,シフト記号表!$C$5:$W$46,21,FALSE))</f>
        <v/>
      </c>
      <c r="AO182" s="180" t="str">
        <f>IF(AO181="","",VLOOKUP(AO181,シフト記号表!$C$5:$W$46,21,FALSE))</f>
        <v/>
      </c>
      <c r="AP182" s="181" t="str">
        <f>IF(AP181="","",VLOOKUP(AP181,シフト記号表!$C$5:$W$46,21,FALSE))</f>
        <v/>
      </c>
      <c r="AQ182" s="181" t="str">
        <f>IF(AQ181="","",VLOOKUP(AQ181,シフト記号表!$C$5:$W$46,21,FALSE))</f>
        <v/>
      </c>
      <c r="AR182" s="181" t="str">
        <f>IF(AR181="","",VLOOKUP(AR181,シフト記号表!$C$5:$W$46,21,FALSE))</f>
        <v/>
      </c>
      <c r="AS182" s="181" t="str">
        <f>IF(AS181="","",VLOOKUP(AS181,シフト記号表!$C$5:$W$46,21,FALSE))</f>
        <v/>
      </c>
      <c r="AT182" s="181" t="str">
        <f>IF(AT181="","",VLOOKUP(AT181,シフト記号表!$C$5:$W$46,21,FALSE))</f>
        <v/>
      </c>
      <c r="AU182" s="182" t="str">
        <f>IF(AU181="","",VLOOKUP(AU181,シフト記号表!$C$5:$W$46,21,FALSE))</f>
        <v/>
      </c>
      <c r="AV182" s="180" t="str">
        <f>IF(AV181="","",VLOOKUP(AV181,シフト記号表!$C$5:$W$46,21,FALSE))</f>
        <v/>
      </c>
      <c r="AW182" s="181" t="str">
        <f>IF(AW181="","",VLOOKUP(AW181,シフト記号表!$C$5:$W$46,21,FALSE))</f>
        <v/>
      </c>
      <c r="AX182" s="181" t="str">
        <f>IF(AX181="","",VLOOKUP(AX181,シフト記号表!$C$5:$W$46,21,FALSE))</f>
        <v/>
      </c>
      <c r="AY182" s="181" t="str">
        <f>IF(AY181="","",VLOOKUP(AY181,シフト記号表!$C$5:$W$46,21,FALSE))</f>
        <v/>
      </c>
      <c r="AZ182" s="181" t="str">
        <f>IF(AZ181="","",VLOOKUP(AZ181,シフト記号表!$C$5:$W$46,21,FALSE))</f>
        <v/>
      </c>
      <c r="BA182" s="181" t="str">
        <f>IF(BA181="","",VLOOKUP(BA181,シフト記号表!$C$5:$W$46,21,FALSE))</f>
        <v/>
      </c>
      <c r="BB182" s="182" t="str">
        <f>IF(BB181="","",VLOOKUP(BB181,シフト記号表!$C$5:$W$46,21,FALSE))</f>
        <v/>
      </c>
      <c r="BC182" s="180" t="str">
        <f>IF(BC181="","",VLOOKUP(BC181,シフト記号表!$C$5:$W$46,21,FALSE))</f>
        <v/>
      </c>
      <c r="BD182" s="181" t="str">
        <f>IF(BD181="","",VLOOKUP(BD181,シフト記号表!$C$5:$W$46,21,FALSE))</f>
        <v/>
      </c>
      <c r="BE182" s="181" t="str">
        <f>IF(BE181="","",VLOOKUP(BE181,シフト記号表!$C$5:$W$46,21,FALSE))</f>
        <v/>
      </c>
      <c r="BF182" s="279">
        <f>IF($BI$3="計画",SUM(AA182:BB182),IF($BI$3="実績",SUM(AA182:BE182),""))</f>
        <v>0</v>
      </c>
      <c r="BG182" s="280"/>
      <c r="BH182" s="253">
        <f t="shared" ref="BH182:BH183" si="44">IF($BI$3="計画",BF182/4,IF($BI$3="実績",(BF182/($BI$7/7)),""))</f>
        <v>0</v>
      </c>
      <c r="BI182" s="254"/>
      <c r="BJ182" s="245"/>
      <c r="BK182" s="246"/>
      <c r="BL182" s="246"/>
      <c r="BM182" s="246"/>
      <c r="BN182" s="247"/>
    </row>
    <row r="183" spans="2:66" ht="20.25" customHeight="1" x14ac:dyDescent="0.4">
      <c r="B183" s="59"/>
      <c r="C183" s="258"/>
      <c r="D183" s="262"/>
      <c r="E183" s="260"/>
      <c r="F183" s="261"/>
      <c r="G183" s="281"/>
      <c r="H183" s="282"/>
      <c r="I183" s="283">
        <f>G182</f>
        <v>0</v>
      </c>
      <c r="J183" s="282"/>
      <c r="K183" s="283">
        <f>M182</f>
        <v>0</v>
      </c>
      <c r="L183" s="282"/>
      <c r="M183" s="284"/>
      <c r="N183" s="285"/>
      <c r="O183" s="286"/>
      <c r="P183" s="287"/>
      <c r="Q183" s="287"/>
      <c r="R183" s="288"/>
      <c r="S183" s="273"/>
      <c r="T183" s="249"/>
      <c r="U183" s="274"/>
      <c r="V183" s="29" t="s">
        <v>126</v>
      </c>
      <c r="W183" s="52"/>
      <c r="X183" s="52"/>
      <c r="Y183" s="53"/>
      <c r="Z183" s="69"/>
      <c r="AA183" s="184" t="str">
        <f>IF(AA181="","",VLOOKUP(AA181,シフト記号表!$C$5:$Y$46,23,FALSE))</f>
        <v/>
      </c>
      <c r="AB183" s="185" t="str">
        <f>IF(AB181="","",VLOOKUP(AB181,シフト記号表!$C$5:$Y$46,23,FALSE))</f>
        <v/>
      </c>
      <c r="AC183" s="185" t="str">
        <f>IF(AC181="","",VLOOKUP(AC181,シフト記号表!$C$5:$Y$46,23,FALSE))</f>
        <v/>
      </c>
      <c r="AD183" s="185" t="str">
        <f>IF(AD181="","",VLOOKUP(AD181,シフト記号表!$C$5:$Y$46,23,FALSE))</f>
        <v/>
      </c>
      <c r="AE183" s="185" t="str">
        <f>IF(AE181="","",VLOOKUP(AE181,シフト記号表!$C$5:$Y$46,23,FALSE))</f>
        <v/>
      </c>
      <c r="AF183" s="185" t="str">
        <f>IF(AF181="","",VLOOKUP(AF181,シフト記号表!$C$5:$Y$46,23,FALSE))</f>
        <v/>
      </c>
      <c r="AG183" s="186" t="str">
        <f>IF(AG181="","",VLOOKUP(AG181,シフト記号表!$C$5:$Y$46,23,FALSE))</f>
        <v/>
      </c>
      <c r="AH183" s="184" t="str">
        <f>IF(AH181="","",VLOOKUP(AH181,シフト記号表!$C$5:$Y$46,23,FALSE))</f>
        <v/>
      </c>
      <c r="AI183" s="185" t="str">
        <f>IF(AI181="","",VLOOKUP(AI181,シフト記号表!$C$5:$Y$46,23,FALSE))</f>
        <v/>
      </c>
      <c r="AJ183" s="185" t="str">
        <f>IF(AJ181="","",VLOOKUP(AJ181,シフト記号表!$C$5:$Y$46,23,FALSE))</f>
        <v/>
      </c>
      <c r="AK183" s="185" t="str">
        <f>IF(AK181="","",VLOOKUP(AK181,シフト記号表!$C$5:$Y$46,23,FALSE))</f>
        <v/>
      </c>
      <c r="AL183" s="185" t="str">
        <f>IF(AL181="","",VLOOKUP(AL181,シフト記号表!$C$5:$Y$46,23,FALSE))</f>
        <v/>
      </c>
      <c r="AM183" s="185" t="str">
        <f>IF(AM181="","",VLOOKUP(AM181,シフト記号表!$C$5:$Y$46,23,FALSE))</f>
        <v/>
      </c>
      <c r="AN183" s="186" t="str">
        <f>IF(AN181="","",VLOOKUP(AN181,シフト記号表!$C$5:$Y$46,23,FALSE))</f>
        <v/>
      </c>
      <c r="AO183" s="184" t="str">
        <f>IF(AO181="","",VLOOKUP(AO181,シフト記号表!$C$5:$Y$46,23,FALSE))</f>
        <v/>
      </c>
      <c r="AP183" s="185" t="str">
        <f>IF(AP181="","",VLOOKUP(AP181,シフト記号表!$C$5:$Y$46,23,FALSE))</f>
        <v/>
      </c>
      <c r="AQ183" s="185" t="str">
        <f>IF(AQ181="","",VLOOKUP(AQ181,シフト記号表!$C$5:$Y$46,23,FALSE))</f>
        <v/>
      </c>
      <c r="AR183" s="185" t="str">
        <f>IF(AR181="","",VLOOKUP(AR181,シフト記号表!$C$5:$Y$46,23,FALSE))</f>
        <v/>
      </c>
      <c r="AS183" s="185" t="str">
        <f>IF(AS181="","",VLOOKUP(AS181,シフト記号表!$C$5:$Y$46,23,FALSE))</f>
        <v/>
      </c>
      <c r="AT183" s="185" t="str">
        <f>IF(AT181="","",VLOOKUP(AT181,シフト記号表!$C$5:$Y$46,23,FALSE))</f>
        <v/>
      </c>
      <c r="AU183" s="186" t="str">
        <f>IF(AU181="","",VLOOKUP(AU181,シフト記号表!$C$5:$Y$46,23,FALSE))</f>
        <v/>
      </c>
      <c r="AV183" s="184" t="str">
        <f>IF(AV181="","",VLOOKUP(AV181,シフト記号表!$C$5:$Y$46,23,FALSE))</f>
        <v/>
      </c>
      <c r="AW183" s="185" t="str">
        <f>IF(AW181="","",VLOOKUP(AW181,シフト記号表!$C$5:$Y$46,23,FALSE))</f>
        <v/>
      </c>
      <c r="AX183" s="185" t="str">
        <f>IF(AX181="","",VLOOKUP(AX181,シフト記号表!$C$5:$Y$46,23,FALSE))</f>
        <v/>
      </c>
      <c r="AY183" s="185" t="str">
        <f>IF(AY181="","",VLOOKUP(AY181,シフト記号表!$C$5:$Y$46,23,FALSE))</f>
        <v/>
      </c>
      <c r="AZ183" s="185" t="str">
        <f>IF(AZ181="","",VLOOKUP(AZ181,シフト記号表!$C$5:$Y$46,23,FALSE))</f>
        <v/>
      </c>
      <c r="BA183" s="185" t="str">
        <f>IF(BA181="","",VLOOKUP(BA181,シフト記号表!$C$5:$Y$46,23,FALSE))</f>
        <v/>
      </c>
      <c r="BB183" s="186" t="str">
        <f>IF(BB181="","",VLOOKUP(BB181,シフト記号表!$C$5:$Y$46,23,FALSE))</f>
        <v/>
      </c>
      <c r="BC183" s="184" t="str">
        <f>IF(BC181="","",VLOOKUP(BC181,シフト記号表!$C$5:$Y$46,23,FALSE))</f>
        <v/>
      </c>
      <c r="BD183" s="185" t="str">
        <f>IF(BD181="","",VLOOKUP(BD181,シフト記号表!$C$5:$Y$46,23,FALSE))</f>
        <v/>
      </c>
      <c r="BE183" s="185" t="str">
        <f>IF(BE181="","",VLOOKUP(BE181,シフト記号表!$C$5:$Y$46,23,FALSE))</f>
        <v/>
      </c>
      <c r="BF183" s="289">
        <f>IF($BI$3="計画",SUM(AA183:BB183),IF($BI$3="実績",SUM(AA183:BE183),""))</f>
        <v>0</v>
      </c>
      <c r="BG183" s="290"/>
      <c r="BH183" s="255">
        <f t="shared" si="44"/>
        <v>0</v>
      </c>
      <c r="BI183" s="256"/>
      <c r="BJ183" s="248"/>
      <c r="BK183" s="249"/>
      <c r="BL183" s="249"/>
      <c r="BM183" s="249"/>
      <c r="BN183" s="250"/>
    </row>
    <row r="184" spans="2:66" ht="20.25" customHeight="1" x14ac:dyDescent="0.4">
      <c r="B184" s="60"/>
      <c r="C184" s="257"/>
      <c r="D184" s="259"/>
      <c r="E184" s="260"/>
      <c r="F184" s="261"/>
      <c r="G184" s="263"/>
      <c r="H184" s="264"/>
      <c r="I184" s="240"/>
      <c r="J184" s="208"/>
      <c r="K184" s="240"/>
      <c r="L184" s="208"/>
      <c r="M184" s="265"/>
      <c r="N184" s="266"/>
      <c r="O184" s="267"/>
      <c r="P184" s="268"/>
      <c r="Q184" s="268"/>
      <c r="R184" s="264"/>
      <c r="S184" s="269"/>
      <c r="T184" s="243"/>
      <c r="U184" s="270"/>
      <c r="V184" s="25" t="s">
        <v>18</v>
      </c>
      <c r="W184" s="32"/>
      <c r="X184" s="32"/>
      <c r="Y184" s="20"/>
      <c r="Z184" s="68"/>
      <c r="AA184" s="211"/>
      <c r="AB184" s="217"/>
      <c r="AC184" s="217"/>
      <c r="AD184" s="217"/>
      <c r="AE184" s="217"/>
      <c r="AF184" s="217"/>
      <c r="AG184" s="213"/>
      <c r="AH184" s="211"/>
      <c r="AI184" s="217"/>
      <c r="AJ184" s="217"/>
      <c r="AK184" s="217"/>
      <c r="AL184" s="217"/>
      <c r="AM184" s="217"/>
      <c r="AN184" s="213"/>
      <c r="AO184" s="211"/>
      <c r="AP184" s="217"/>
      <c r="AQ184" s="217"/>
      <c r="AR184" s="217"/>
      <c r="AS184" s="217"/>
      <c r="AT184" s="217"/>
      <c r="AU184" s="213"/>
      <c r="AV184" s="211"/>
      <c r="AW184" s="217"/>
      <c r="AX184" s="217"/>
      <c r="AY184" s="217"/>
      <c r="AZ184" s="217"/>
      <c r="BA184" s="217"/>
      <c r="BB184" s="213"/>
      <c r="BC184" s="211"/>
      <c r="BD184" s="217"/>
      <c r="BE184" s="218"/>
      <c r="BF184" s="275"/>
      <c r="BG184" s="276"/>
      <c r="BH184" s="251"/>
      <c r="BI184" s="252"/>
      <c r="BJ184" s="242"/>
      <c r="BK184" s="243"/>
      <c r="BL184" s="243"/>
      <c r="BM184" s="243"/>
      <c r="BN184" s="244"/>
    </row>
    <row r="185" spans="2:66" ht="20.25" customHeight="1" x14ac:dyDescent="0.4">
      <c r="B185" s="58">
        <f>B182+1</f>
        <v>56</v>
      </c>
      <c r="C185" s="258"/>
      <c r="D185" s="262"/>
      <c r="E185" s="260"/>
      <c r="F185" s="261"/>
      <c r="G185" s="263"/>
      <c r="H185" s="264"/>
      <c r="I185" s="240"/>
      <c r="J185" s="208"/>
      <c r="K185" s="240"/>
      <c r="L185" s="208"/>
      <c r="M185" s="277"/>
      <c r="N185" s="278"/>
      <c r="O185" s="267"/>
      <c r="P185" s="268"/>
      <c r="Q185" s="268"/>
      <c r="R185" s="264"/>
      <c r="S185" s="271"/>
      <c r="T185" s="246"/>
      <c r="U185" s="272"/>
      <c r="V185" s="27" t="s">
        <v>84</v>
      </c>
      <c r="W185" s="28"/>
      <c r="X185" s="28"/>
      <c r="Y185" s="23"/>
      <c r="Z185" s="63"/>
      <c r="AA185" s="180" t="str">
        <f>IF(AA184="","",VLOOKUP(AA184,シフト記号表!$C$5:$W$46,21,FALSE))</f>
        <v/>
      </c>
      <c r="AB185" s="181" t="str">
        <f>IF(AB184="","",VLOOKUP(AB184,シフト記号表!$C$5:$W$46,21,FALSE))</f>
        <v/>
      </c>
      <c r="AC185" s="181" t="str">
        <f>IF(AC184="","",VLOOKUP(AC184,シフト記号表!$C$5:$W$46,21,FALSE))</f>
        <v/>
      </c>
      <c r="AD185" s="181" t="str">
        <f>IF(AD184="","",VLOOKUP(AD184,シフト記号表!$C$5:$W$46,21,FALSE))</f>
        <v/>
      </c>
      <c r="AE185" s="181" t="str">
        <f>IF(AE184="","",VLOOKUP(AE184,シフト記号表!$C$5:$W$46,21,FALSE))</f>
        <v/>
      </c>
      <c r="AF185" s="181" t="str">
        <f>IF(AF184="","",VLOOKUP(AF184,シフト記号表!$C$5:$W$46,21,FALSE))</f>
        <v/>
      </c>
      <c r="AG185" s="182" t="str">
        <f>IF(AG184="","",VLOOKUP(AG184,シフト記号表!$C$5:$W$46,21,FALSE))</f>
        <v/>
      </c>
      <c r="AH185" s="180" t="str">
        <f>IF(AH184="","",VLOOKUP(AH184,シフト記号表!$C$5:$W$46,21,FALSE))</f>
        <v/>
      </c>
      <c r="AI185" s="181" t="str">
        <f>IF(AI184="","",VLOOKUP(AI184,シフト記号表!$C$5:$W$46,21,FALSE))</f>
        <v/>
      </c>
      <c r="AJ185" s="181" t="str">
        <f>IF(AJ184="","",VLOOKUP(AJ184,シフト記号表!$C$5:$W$46,21,FALSE))</f>
        <v/>
      </c>
      <c r="AK185" s="181" t="str">
        <f>IF(AK184="","",VLOOKUP(AK184,シフト記号表!$C$5:$W$46,21,FALSE))</f>
        <v/>
      </c>
      <c r="AL185" s="181" t="str">
        <f>IF(AL184="","",VLOOKUP(AL184,シフト記号表!$C$5:$W$46,21,FALSE))</f>
        <v/>
      </c>
      <c r="AM185" s="181" t="str">
        <f>IF(AM184="","",VLOOKUP(AM184,シフト記号表!$C$5:$W$46,21,FALSE))</f>
        <v/>
      </c>
      <c r="AN185" s="182" t="str">
        <f>IF(AN184="","",VLOOKUP(AN184,シフト記号表!$C$5:$W$46,21,FALSE))</f>
        <v/>
      </c>
      <c r="AO185" s="180" t="str">
        <f>IF(AO184="","",VLOOKUP(AO184,シフト記号表!$C$5:$W$46,21,FALSE))</f>
        <v/>
      </c>
      <c r="AP185" s="181" t="str">
        <f>IF(AP184="","",VLOOKUP(AP184,シフト記号表!$C$5:$W$46,21,FALSE))</f>
        <v/>
      </c>
      <c r="AQ185" s="181" t="str">
        <f>IF(AQ184="","",VLOOKUP(AQ184,シフト記号表!$C$5:$W$46,21,FALSE))</f>
        <v/>
      </c>
      <c r="AR185" s="181" t="str">
        <f>IF(AR184="","",VLOOKUP(AR184,シフト記号表!$C$5:$W$46,21,FALSE))</f>
        <v/>
      </c>
      <c r="AS185" s="181" t="str">
        <f>IF(AS184="","",VLOOKUP(AS184,シフト記号表!$C$5:$W$46,21,FALSE))</f>
        <v/>
      </c>
      <c r="AT185" s="181" t="str">
        <f>IF(AT184="","",VLOOKUP(AT184,シフト記号表!$C$5:$W$46,21,FALSE))</f>
        <v/>
      </c>
      <c r="AU185" s="182" t="str">
        <f>IF(AU184="","",VLOOKUP(AU184,シフト記号表!$C$5:$W$46,21,FALSE))</f>
        <v/>
      </c>
      <c r="AV185" s="180" t="str">
        <f>IF(AV184="","",VLOOKUP(AV184,シフト記号表!$C$5:$W$46,21,FALSE))</f>
        <v/>
      </c>
      <c r="AW185" s="181" t="str">
        <f>IF(AW184="","",VLOOKUP(AW184,シフト記号表!$C$5:$W$46,21,FALSE))</f>
        <v/>
      </c>
      <c r="AX185" s="181" t="str">
        <f>IF(AX184="","",VLOOKUP(AX184,シフト記号表!$C$5:$W$46,21,FALSE))</f>
        <v/>
      </c>
      <c r="AY185" s="181" t="str">
        <f>IF(AY184="","",VLOOKUP(AY184,シフト記号表!$C$5:$W$46,21,FALSE))</f>
        <v/>
      </c>
      <c r="AZ185" s="181" t="str">
        <f>IF(AZ184="","",VLOOKUP(AZ184,シフト記号表!$C$5:$W$46,21,FALSE))</f>
        <v/>
      </c>
      <c r="BA185" s="181" t="str">
        <f>IF(BA184="","",VLOOKUP(BA184,シフト記号表!$C$5:$W$46,21,FALSE))</f>
        <v/>
      </c>
      <c r="BB185" s="182" t="str">
        <f>IF(BB184="","",VLOOKUP(BB184,シフト記号表!$C$5:$W$46,21,FALSE))</f>
        <v/>
      </c>
      <c r="BC185" s="180" t="str">
        <f>IF(BC184="","",VLOOKUP(BC184,シフト記号表!$C$5:$W$46,21,FALSE))</f>
        <v/>
      </c>
      <c r="BD185" s="181" t="str">
        <f>IF(BD184="","",VLOOKUP(BD184,シフト記号表!$C$5:$W$46,21,FALSE))</f>
        <v/>
      </c>
      <c r="BE185" s="181" t="str">
        <f>IF(BE184="","",VLOOKUP(BE184,シフト記号表!$C$5:$W$46,21,FALSE))</f>
        <v/>
      </c>
      <c r="BF185" s="279">
        <f>IF($BI$3="計画",SUM(AA185:BB185),IF($BI$3="実績",SUM(AA185:BE185),""))</f>
        <v>0</v>
      </c>
      <c r="BG185" s="280"/>
      <c r="BH185" s="253">
        <f t="shared" ref="BH185:BH186" si="45">IF($BI$3="計画",BF185/4,IF($BI$3="実績",(BF185/($BI$7/7)),""))</f>
        <v>0</v>
      </c>
      <c r="BI185" s="254"/>
      <c r="BJ185" s="245"/>
      <c r="BK185" s="246"/>
      <c r="BL185" s="246"/>
      <c r="BM185" s="246"/>
      <c r="BN185" s="247"/>
    </row>
    <row r="186" spans="2:66" ht="20.25" customHeight="1" x14ac:dyDescent="0.4">
      <c r="B186" s="59"/>
      <c r="C186" s="258"/>
      <c r="D186" s="262"/>
      <c r="E186" s="260"/>
      <c r="F186" s="261"/>
      <c r="G186" s="281"/>
      <c r="H186" s="282"/>
      <c r="I186" s="283">
        <f>G185</f>
        <v>0</v>
      </c>
      <c r="J186" s="282"/>
      <c r="K186" s="283">
        <f>M185</f>
        <v>0</v>
      </c>
      <c r="L186" s="282"/>
      <c r="M186" s="284"/>
      <c r="N186" s="285"/>
      <c r="O186" s="286"/>
      <c r="P186" s="287"/>
      <c r="Q186" s="287"/>
      <c r="R186" s="288"/>
      <c r="S186" s="273"/>
      <c r="T186" s="249"/>
      <c r="U186" s="274"/>
      <c r="V186" s="29" t="s">
        <v>126</v>
      </c>
      <c r="W186" s="52"/>
      <c r="X186" s="52"/>
      <c r="Y186" s="53"/>
      <c r="Z186" s="69"/>
      <c r="AA186" s="184" t="str">
        <f>IF(AA184="","",VLOOKUP(AA184,シフト記号表!$C$5:$Y$46,23,FALSE))</f>
        <v/>
      </c>
      <c r="AB186" s="185" t="str">
        <f>IF(AB184="","",VLOOKUP(AB184,シフト記号表!$C$5:$Y$46,23,FALSE))</f>
        <v/>
      </c>
      <c r="AC186" s="185" t="str">
        <f>IF(AC184="","",VLOOKUP(AC184,シフト記号表!$C$5:$Y$46,23,FALSE))</f>
        <v/>
      </c>
      <c r="AD186" s="185" t="str">
        <f>IF(AD184="","",VLOOKUP(AD184,シフト記号表!$C$5:$Y$46,23,FALSE))</f>
        <v/>
      </c>
      <c r="AE186" s="185" t="str">
        <f>IF(AE184="","",VLOOKUP(AE184,シフト記号表!$C$5:$Y$46,23,FALSE))</f>
        <v/>
      </c>
      <c r="AF186" s="185" t="str">
        <f>IF(AF184="","",VLOOKUP(AF184,シフト記号表!$C$5:$Y$46,23,FALSE))</f>
        <v/>
      </c>
      <c r="AG186" s="186" t="str">
        <f>IF(AG184="","",VLOOKUP(AG184,シフト記号表!$C$5:$Y$46,23,FALSE))</f>
        <v/>
      </c>
      <c r="AH186" s="184" t="str">
        <f>IF(AH184="","",VLOOKUP(AH184,シフト記号表!$C$5:$Y$46,23,FALSE))</f>
        <v/>
      </c>
      <c r="AI186" s="185" t="str">
        <f>IF(AI184="","",VLOOKUP(AI184,シフト記号表!$C$5:$Y$46,23,FALSE))</f>
        <v/>
      </c>
      <c r="AJ186" s="185" t="str">
        <f>IF(AJ184="","",VLOOKUP(AJ184,シフト記号表!$C$5:$Y$46,23,FALSE))</f>
        <v/>
      </c>
      <c r="AK186" s="185" t="str">
        <f>IF(AK184="","",VLOOKUP(AK184,シフト記号表!$C$5:$Y$46,23,FALSE))</f>
        <v/>
      </c>
      <c r="AL186" s="185" t="str">
        <f>IF(AL184="","",VLOOKUP(AL184,シフト記号表!$C$5:$Y$46,23,FALSE))</f>
        <v/>
      </c>
      <c r="AM186" s="185" t="str">
        <f>IF(AM184="","",VLOOKUP(AM184,シフト記号表!$C$5:$Y$46,23,FALSE))</f>
        <v/>
      </c>
      <c r="AN186" s="186" t="str">
        <f>IF(AN184="","",VLOOKUP(AN184,シフト記号表!$C$5:$Y$46,23,FALSE))</f>
        <v/>
      </c>
      <c r="AO186" s="184" t="str">
        <f>IF(AO184="","",VLOOKUP(AO184,シフト記号表!$C$5:$Y$46,23,FALSE))</f>
        <v/>
      </c>
      <c r="AP186" s="185" t="str">
        <f>IF(AP184="","",VLOOKUP(AP184,シフト記号表!$C$5:$Y$46,23,FALSE))</f>
        <v/>
      </c>
      <c r="AQ186" s="185" t="str">
        <f>IF(AQ184="","",VLOOKUP(AQ184,シフト記号表!$C$5:$Y$46,23,FALSE))</f>
        <v/>
      </c>
      <c r="AR186" s="185" t="str">
        <f>IF(AR184="","",VLOOKUP(AR184,シフト記号表!$C$5:$Y$46,23,FALSE))</f>
        <v/>
      </c>
      <c r="AS186" s="185" t="str">
        <f>IF(AS184="","",VLOOKUP(AS184,シフト記号表!$C$5:$Y$46,23,FALSE))</f>
        <v/>
      </c>
      <c r="AT186" s="185" t="str">
        <f>IF(AT184="","",VLOOKUP(AT184,シフト記号表!$C$5:$Y$46,23,FALSE))</f>
        <v/>
      </c>
      <c r="AU186" s="186" t="str">
        <f>IF(AU184="","",VLOOKUP(AU184,シフト記号表!$C$5:$Y$46,23,FALSE))</f>
        <v/>
      </c>
      <c r="AV186" s="184" t="str">
        <f>IF(AV184="","",VLOOKUP(AV184,シフト記号表!$C$5:$Y$46,23,FALSE))</f>
        <v/>
      </c>
      <c r="AW186" s="185" t="str">
        <f>IF(AW184="","",VLOOKUP(AW184,シフト記号表!$C$5:$Y$46,23,FALSE))</f>
        <v/>
      </c>
      <c r="AX186" s="185" t="str">
        <f>IF(AX184="","",VLOOKUP(AX184,シフト記号表!$C$5:$Y$46,23,FALSE))</f>
        <v/>
      </c>
      <c r="AY186" s="185" t="str">
        <f>IF(AY184="","",VLOOKUP(AY184,シフト記号表!$C$5:$Y$46,23,FALSE))</f>
        <v/>
      </c>
      <c r="AZ186" s="185" t="str">
        <f>IF(AZ184="","",VLOOKUP(AZ184,シフト記号表!$C$5:$Y$46,23,FALSE))</f>
        <v/>
      </c>
      <c r="BA186" s="185" t="str">
        <f>IF(BA184="","",VLOOKUP(BA184,シフト記号表!$C$5:$Y$46,23,FALSE))</f>
        <v/>
      </c>
      <c r="BB186" s="186" t="str">
        <f>IF(BB184="","",VLOOKUP(BB184,シフト記号表!$C$5:$Y$46,23,FALSE))</f>
        <v/>
      </c>
      <c r="BC186" s="184" t="str">
        <f>IF(BC184="","",VLOOKUP(BC184,シフト記号表!$C$5:$Y$46,23,FALSE))</f>
        <v/>
      </c>
      <c r="BD186" s="185" t="str">
        <f>IF(BD184="","",VLOOKUP(BD184,シフト記号表!$C$5:$Y$46,23,FALSE))</f>
        <v/>
      </c>
      <c r="BE186" s="185" t="str">
        <f>IF(BE184="","",VLOOKUP(BE184,シフト記号表!$C$5:$Y$46,23,FALSE))</f>
        <v/>
      </c>
      <c r="BF186" s="289">
        <f>IF($BI$3="計画",SUM(AA186:BB186),IF($BI$3="実績",SUM(AA186:BE186),""))</f>
        <v>0</v>
      </c>
      <c r="BG186" s="290"/>
      <c r="BH186" s="255">
        <f t="shared" si="45"/>
        <v>0</v>
      </c>
      <c r="BI186" s="256"/>
      <c r="BJ186" s="248"/>
      <c r="BK186" s="249"/>
      <c r="BL186" s="249"/>
      <c r="BM186" s="249"/>
      <c r="BN186" s="250"/>
    </row>
    <row r="187" spans="2:66" ht="20.25" customHeight="1" x14ac:dyDescent="0.4">
      <c r="B187" s="60"/>
      <c r="C187" s="257"/>
      <c r="D187" s="259"/>
      <c r="E187" s="260"/>
      <c r="F187" s="261"/>
      <c r="G187" s="263"/>
      <c r="H187" s="264"/>
      <c r="I187" s="240"/>
      <c r="J187" s="208"/>
      <c r="K187" s="240"/>
      <c r="L187" s="208"/>
      <c r="M187" s="265"/>
      <c r="N187" s="266"/>
      <c r="O187" s="267"/>
      <c r="P187" s="268"/>
      <c r="Q187" s="268"/>
      <c r="R187" s="264"/>
      <c r="S187" s="269"/>
      <c r="T187" s="243"/>
      <c r="U187" s="270"/>
      <c r="V187" s="25" t="s">
        <v>18</v>
      </c>
      <c r="W187" s="32"/>
      <c r="X187" s="32"/>
      <c r="Y187" s="20"/>
      <c r="Z187" s="68"/>
      <c r="AA187" s="211"/>
      <c r="AB187" s="217"/>
      <c r="AC187" s="217"/>
      <c r="AD187" s="217"/>
      <c r="AE187" s="217"/>
      <c r="AF187" s="217"/>
      <c r="AG187" s="213"/>
      <c r="AH187" s="211"/>
      <c r="AI187" s="217"/>
      <c r="AJ187" s="217"/>
      <c r="AK187" s="217"/>
      <c r="AL187" s="217"/>
      <c r="AM187" s="217"/>
      <c r="AN187" s="213"/>
      <c r="AO187" s="211"/>
      <c r="AP187" s="217"/>
      <c r="AQ187" s="217"/>
      <c r="AR187" s="217"/>
      <c r="AS187" s="217"/>
      <c r="AT187" s="217"/>
      <c r="AU187" s="213"/>
      <c r="AV187" s="211"/>
      <c r="AW187" s="217"/>
      <c r="AX187" s="217"/>
      <c r="AY187" s="217"/>
      <c r="AZ187" s="217"/>
      <c r="BA187" s="217"/>
      <c r="BB187" s="213"/>
      <c r="BC187" s="211"/>
      <c r="BD187" s="217"/>
      <c r="BE187" s="218"/>
      <c r="BF187" s="275"/>
      <c r="BG187" s="276"/>
      <c r="BH187" s="251"/>
      <c r="BI187" s="252"/>
      <c r="BJ187" s="242"/>
      <c r="BK187" s="243"/>
      <c r="BL187" s="243"/>
      <c r="BM187" s="243"/>
      <c r="BN187" s="244"/>
    </row>
    <row r="188" spans="2:66" ht="20.25" customHeight="1" x14ac:dyDescent="0.4">
      <c r="B188" s="58">
        <f>B185+1</f>
        <v>57</v>
      </c>
      <c r="C188" s="258"/>
      <c r="D188" s="262"/>
      <c r="E188" s="260"/>
      <c r="F188" s="261"/>
      <c r="G188" s="263"/>
      <c r="H188" s="264"/>
      <c r="I188" s="240"/>
      <c r="J188" s="208"/>
      <c r="K188" s="240"/>
      <c r="L188" s="208"/>
      <c r="M188" s="277"/>
      <c r="N188" s="278"/>
      <c r="O188" s="267"/>
      <c r="P188" s="268"/>
      <c r="Q188" s="268"/>
      <c r="R188" s="264"/>
      <c r="S188" s="271"/>
      <c r="T188" s="246"/>
      <c r="U188" s="272"/>
      <c r="V188" s="27" t="s">
        <v>84</v>
      </c>
      <c r="W188" s="28"/>
      <c r="X188" s="28"/>
      <c r="Y188" s="23"/>
      <c r="Z188" s="63"/>
      <c r="AA188" s="180" t="str">
        <f>IF(AA187="","",VLOOKUP(AA187,シフト記号表!$C$5:$W$46,21,FALSE))</f>
        <v/>
      </c>
      <c r="AB188" s="181" t="str">
        <f>IF(AB187="","",VLOOKUP(AB187,シフト記号表!$C$5:$W$46,21,FALSE))</f>
        <v/>
      </c>
      <c r="AC188" s="181" t="str">
        <f>IF(AC187="","",VLOOKUP(AC187,シフト記号表!$C$5:$W$46,21,FALSE))</f>
        <v/>
      </c>
      <c r="AD188" s="181" t="str">
        <f>IF(AD187="","",VLOOKUP(AD187,シフト記号表!$C$5:$W$46,21,FALSE))</f>
        <v/>
      </c>
      <c r="AE188" s="181" t="str">
        <f>IF(AE187="","",VLOOKUP(AE187,シフト記号表!$C$5:$W$46,21,FALSE))</f>
        <v/>
      </c>
      <c r="AF188" s="181" t="str">
        <f>IF(AF187="","",VLOOKUP(AF187,シフト記号表!$C$5:$W$46,21,FALSE))</f>
        <v/>
      </c>
      <c r="AG188" s="182" t="str">
        <f>IF(AG187="","",VLOOKUP(AG187,シフト記号表!$C$5:$W$46,21,FALSE))</f>
        <v/>
      </c>
      <c r="AH188" s="180" t="str">
        <f>IF(AH187="","",VLOOKUP(AH187,シフト記号表!$C$5:$W$46,21,FALSE))</f>
        <v/>
      </c>
      <c r="AI188" s="181" t="str">
        <f>IF(AI187="","",VLOOKUP(AI187,シフト記号表!$C$5:$W$46,21,FALSE))</f>
        <v/>
      </c>
      <c r="AJ188" s="181" t="str">
        <f>IF(AJ187="","",VLOOKUP(AJ187,シフト記号表!$C$5:$W$46,21,FALSE))</f>
        <v/>
      </c>
      <c r="AK188" s="181" t="str">
        <f>IF(AK187="","",VLOOKUP(AK187,シフト記号表!$C$5:$W$46,21,FALSE))</f>
        <v/>
      </c>
      <c r="AL188" s="181" t="str">
        <f>IF(AL187="","",VLOOKUP(AL187,シフト記号表!$C$5:$W$46,21,FALSE))</f>
        <v/>
      </c>
      <c r="AM188" s="181" t="str">
        <f>IF(AM187="","",VLOOKUP(AM187,シフト記号表!$C$5:$W$46,21,FALSE))</f>
        <v/>
      </c>
      <c r="AN188" s="182" t="str">
        <f>IF(AN187="","",VLOOKUP(AN187,シフト記号表!$C$5:$W$46,21,FALSE))</f>
        <v/>
      </c>
      <c r="AO188" s="180" t="str">
        <f>IF(AO187="","",VLOOKUP(AO187,シフト記号表!$C$5:$W$46,21,FALSE))</f>
        <v/>
      </c>
      <c r="AP188" s="181" t="str">
        <f>IF(AP187="","",VLOOKUP(AP187,シフト記号表!$C$5:$W$46,21,FALSE))</f>
        <v/>
      </c>
      <c r="AQ188" s="181" t="str">
        <f>IF(AQ187="","",VLOOKUP(AQ187,シフト記号表!$C$5:$W$46,21,FALSE))</f>
        <v/>
      </c>
      <c r="AR188" s="181" t="str">
        <f>IF(AR187="","",VLOOKUP(AR187,シフト記号表!$C$5:$W$46,21,FALSE))</f>
        <v/>
      </c>
      <c r="AS188" s="181" t="str">
        <f>IF(AS187="","",VLOOKUP(AS187,シフト記号表!$C$5:$W$46,21,FALSE))</f>
        <v/>
      </c>
      <c r="AT188" s="181" t="str">
        <f>IF(AT187="","",VLOOKUP(AT187,シフト記号表!$C$5:$W$46,21,FALSE))</f>
        <v/>
      </c>
      <c r="AU188" s="182" t="str">
        <f>IF(AU187="","",VLOOKUP(AU187,シフト記号表!$C$5:$W$46,21,FALSE))</f>
        <v/>
      </c>
      <c r="AV188" s="180" t="str">
        <f>IF(AV187="","",VLOOKUP(AV187,シフト記号表!$C$5:$W$46,21,FALSE))</f>
        <v/>
      </c>
      <c r="AW188" s="181" t="str">
        <f>IF(AW187="","",VLOOKUP(AW187,シフト記号表!$C$5:$W$46,21,FALSE))</f>
        <v/>
      </c>
      <c r="AX188" s="181" t="str">
        <f>IF(AX187="","",VLOOKUP(AX187,シフト記号表!$C$5:$W$46,21,FALSE))</f>
        <v/>
      </c>
      <c r="AY188" s="181" t="str">
        <f>IF(AY187="","",VLOOKUP(AY187,シフト記号表!$C$5:$W$46,21,FALSE))</f>
        <v/>
      </c>
      <c r="AZ188" s="181" t="str">
        <f>IF(AZ187="","",VLOOKUP(AZ187,シフト記号表!$C$5:$W$46,21,FALSE))</f>
        <v/>
      </c>
      <c r="BA188" s="181" t="str">
        <f>IF(BA187="","",VLOOKUP(BA187,シフト記号表!$C$5:$W$46,21,FALSE))</f>
        <v/>
      </c>
      <c r="BB188" s="182" t="str">
        <f>IF(BB187="","",VLOOKUP(BB187,シフト記号表!$C$5:$W$46,21,FALSE))</f>
        <v/>
      </c>
      <c r="BC188" s="180" t="str">
        <f>IF(BC187="","",VLOOKUP(BC187,シフト記号表!$C$5:$W$46,21,FALSE))</f>
        <v/>
      </c>
      <c r="BD188" s="181" t="str">
        <f>IF(BD187="","",VLOOKUP(BD187,シフト記号表!$C$5:$W$46,21,FALSE))</f>
        <v/>
      </c>
      <c r="BE188" s="181" t="str">
        <f>IF(BE187="","",VLOOKUP(BE187,シフト記号表!$C$5:$W$46,21,FALSE))</f>
        <v/>
      </c>
      <c r="BF188" s="279">
        <f>IF($BI$3="計画",SUM(AA188:BB188),IF($BI$3="実績",SUM(AA188:BE188),""))</f>
        <v>0</v>
      </c>
      <c r="BG188" s="280"/>
      <c r="BH188" s="253">
        <f t="shared" ref="BH188:BH189" si="46">IF($BI$3="計画",BF188/4,IF($BI$3="実績",(BF188/($BI$7/7)),""))</f>
        <v>0</v>
      </c>
      <c r="BI188" s="254"/>
      <c r="BJ188" s="245"/>
      <c r="BK188" s="246"/>
      <c r="BL188" s="246"/>
      <c r="BM188" s="246"/>
      <c r="BN188" s="247"/>
    </row>
    <row r="189" spans="2:66" ht="20.25" customHeight="1" x14ac:dyDescent="0.4">
      <c r="B189" s="59"/>
      <c r="C189" s="258"/>
      <c r="D189" s="262"/>
      <c r="E189" s="260"/>
      <c r="F189" s="261"/>
      <c r="G189" s="281"/>
      <c r="H189" s="282"/>
      <c r="I189" s="283">
        <f>G188</f>
        <v>0</v>
      </c>
      <c r="J189" s="282"/>
      <c r="K189" s="283">
        <f>M188</f>
        <v>0</v>
      </c>
      <c r="L189" s="282"/>
      <c r="M189" s="284"/>
      <c r="N189" s="285"/>
      <c r="O189" s="286"/>
      <c r="P189" s="287"/>
      <c r="Q189" s="287"/>
      <c r="R189" s="288"/>
      <c r="S189" s="273"/>
      <c r="T189" s="249"/>
      <c r="U189" s="274"/>
      <c r="V189" s="29" t="s">
        <v>126</v>
      </c>
      <c r="W189" s="52"/>
      <c r="X189" s="52"/>
      <c r="Y189" s="53"/>
      <c r="Z189" s="69"/>
      <c r="AA189" s="184" t="str">
        <f>IF(AA187="","",VLOOKUP(AA187,シフト記号表!$C$5:$Y$46,23,FALSE))</f>
        <v/>
      </c>
      <c r="AB189" s="185" t="str">
        <f>IF(AB187="","",VLOOKUP(AB187,シフト記号表!$C$5:$Y$46,23,FALSE))</f>
        <v/>
      </c>
      <c r="AC189" s="185" t="str">
        <f>IF(AC187="","",VLOOKUP(AC187,シフト記号表!$C$5:$Y$46,23,FALSE))</f>
        <v/>
      </c>
      <c r="AD189" s="185" t="str">
        <f>IF(AD187="","",VLOOKUP(AD187,シフト記号表!$C$5:$Y$46,23,FALSE))</f>
        <v/>
      </c>
      <c r="AE189" s="185" t="str">
        <f>IF(AE187="","",VLOOKUP(AE187,シフト記号表!$C$5:$Y$46,23,FALSE))</f>
        <v/>
      </c>
      <c r="AF189" s="185" t="str">
        <f>IF(AF187="","",VLOOKUP(AF187,シフト記号表!$C$5:$Y$46,23,FALSE))</f>
        <v/>
      </c>
      <c r="AG189" s="186" t="str">
        <f>IF(AG187="","",VLOOKUP(AG187,シフト記号表!$C$5:$Y$46,23,FALSE))</f>
        <v/>
      </c>
      <c r="AH189" s="184" t="str">
        <f>IF(AH187="","",VLOOKUP(AH187,シフト記号表!$C$5:$Y$46,23,FALSE))</f>
        <v/>
      </c>
      <c r="AI189" s="185" t="str">
        <f>IF(AI187="","",VLOOKUP(AI187,シフト記号表!$C$5:$Y$46,23,FALSE))</f>
        <v/>
      </c>
      <c r="AJ189" s="185" t="str">
        <f>IF(AJ187="","",VLOOKUP(AJ187,シフト記号表!$C$5:$Y$46,23,FALSE))</f>
        <v/>
      </c>
      <c r="AK189" s="185" t="str">
        <f>IF(AK187="","",VLOOKUP(AK187,シフト記号表!$C$5:$Y$46,23,FALSE))</f>
        <v/>
      </c>
      <c r="AL189" s="185" t="str">
        <f>IF(AL187="","",VLOOKUP(AL187,シフト記号表!$C$5:$Y$46,23,FALSE))</f>
        <v/>
      </c>
      <c r="AM189" s="185" t="str">
        <f>IF(AM187="","",VLOOKUP(AM187,シフト記号表!$C$5:$Y$46,23,FALSE))</f>
        <v/>
      </c>
      <c r="AN189" s="186" t="str">
        <f>IF(AN187="","",VLOOKUP(AN187,シフト記号表!$C$5:$Y$46,23,FALSE))</f>
        <v/>
      </c>
      <c r="AO189" s="184" t="str">
        <f>IF(AO187="","",VLOOKUP(AO187,シフト記号表!$C$5:$Y$46,23,FALSE))</f>
        <v/>
      </c>
      <c r="AP189" s="185" t="str">
        <f>IF(AP187="","",VLOOKUP(AP187,シフト記号表!$C$5:$Y$46,23,FALSE))</f>
        <v/>
      </c>
      <c r="AQ189" s="185" t="str">
        <f>IF(AQ187="","",VLOOKUP(AQ187,シフト記号表!$C$5:$Y$46,23,FALSE))</f>
        <v/>
      </c>
      <c r="AR189" s="185" t="str">
        <f>IF(AR187="","",VLOOKUP(AR187,シフト記号表!$C$5:$Y$46,23,FALSE))</f>
        <v/>
      </c>
      <c r="AS189" s="185" t="str">
        <f>IF(AS187="","",VLOOKUP(AS187,シフト記号表!$C$5:$Y$46,23,FALSE))</f>
        <v/>
      </c>
      <c r="AT189" s="185" t="str">
        <f>IF(AT187="","",VLOOKUP(AT187,シフト記号表!$C$5:$Y$46,23,FALSE))</f>
        <v/>
      </c>
      <c r="AU189" s="186" t="str">
        <f>IF(AU187="","",VLOOKUP(AU187,シフト記号表!$C$5:$Y$46,23,FALSE))</f>
        <v/>
      </c>
      <c r="AV189" s="184" t="str">
        <f>IF(AV187="","",VLOOKUP(AV187,シフト記号表!$C$5:$Y$46,23,FALSE))</f>
        <v/>
      </c>
      <c r="AW189" s="185" t="str">
        <f>IF(AW187="","",VLOOKUP(AW187,シフト記号表!$C$5:$Y$46,23,FALSE))</f>
        <v/>
      </c>
      <c r="AX189" s="185" t="str">
        <f>IF(AX187="","",VLOOKUP(AX187,シフト記号表!$C$5:$Y$46,23,FALSE))</f>
        <v/>
      </c>
      <c r="AY189" s="185" t="str">
        <f>IF(AY187="","",VLOOKUP(AY187,シフト記号表!$C$5:$Y$46,23,FALSE))</f>
        <v/>
      </c>
      <c r="AZ189" s="185" t="str">
        <f>IF(AZ187="","",VLOOKUP(AZ187,シフト記号表!$C$5:$Y$46,23,FALSE))</f>
        <v/>
      </c>
      <c r="BA189" s="185" t="str">
        <f>IF(BA187="","",VLOOKUP(BA187,シフト記号表!$C$5:$Y$46,23,FALSE))</f>
        <v/>
      </c>
      <c r="BB189" s="186" t="str">
        <f>IF(BB187="","",VLOOKUP(BB187,シフト記号表!$C$5:$Y$46,23,FALSE))</f>
        <v/>
      </c>
      <c r="BC189" s="184" t="str">
        <f>IF(BC187="","",VLOOKUP(BC187,シフト記号表!$C$5:$Y$46,23,FALSE))</f>
        <v/>
      </c>
      <c r="BD189" s="185" t="str">
        <f>IF(BD187="","",VLOOKUP(BD187,シフト記号表!$C$5:$Y$46,23,FALSE))</f>
        <v/>
      </c>
      <c r="BE189" s="185" t="str">
        <f>IF(BE187="","",VLOOKUP(BE187,シフト記号表!$C$5:$Y$46,23,FALSE))</f>
        <v/>
      </c>
      <c r="BF189" s="289">
        <f>IF($BI$3="計画",SUM(AA189:BB189),IF($BI$3="実績",SUM(AA189:BE189),""))</f>
        <v>0</v>
      </c>
      <c r="BG189" s="290"/>
      <c r="BH189" s="255">
        <f t="shared" si="46"/>
        <v>0</v>
      </c>
      <c r="BI189" s="256"/>
      <c r="BJ189" s="248"/>
      <c r="BK189" s="249"/>
      <c r="BL189" s="249"/>
      <c r="BM189" s="249"/>
      <c r="BN189" s="250"/>
    </row>
    <row r="190" spans="2:66" ht="20.25" customHeight="1" x14ac:dyDescent="0.4">
      <c r="B190" s="60"/>
      <c r="C190" s="257"/>
      <c r="D190" s="259"/>
      <c r="E190" s="260"/>
      <c r="F190" s="261"/>
      <c r="G190" s="263"/>
      <c r="H190" s="264"/>
      <c r="I190" s="240"/>
      <c r="J190" s="208"/>
      <c r="K190" s="240"/>
      <c r="L190" s="208"/>
      <c r="M190" s="265"/>
      <c r="N190" s="266"/>
      <c r="O190" s="267"/>
      <c r="P190" s="268"/>
      <c r="Q190" s="268"/>
      <c r="R190" s="264"/>
      <c r="S190" s="269"/>
      <c r="T190" s="243"/>
      <c r="U190" s="270"/>
      <c r="V190" s="25" t="s">
        <v>18</v>
      </c>
      <c r="W190" s="32"/>
      <c r="X190" s="32"/>
      <c r="Y190" s="20"/>
      <c r="Z190" s="68"/>
      <c r="AA190" s="211"/>
      <c r="AB190" s="217"/>
      <c r="AC190" s="217"/>
      <c r="AD190" s="217"/>
      <c r="AE190" s="217"/>
      <c r="AF190" s="217"/>
      <c r="AG190" s="213"/>
      <c r="AH190" s="211"/>
      <c r="AI190" s="217"/>
      <c r="AJ190" s="217"/>
      <c r="AK190" s="217"/>
      <c r="AL190" s="217"/>
      <c r="AM190" s="217"/>
      <c r="AN190" s="213"/>
      <c r="AO190" s="211"/>
      <c r="AP190" s="217"/>
      <c r="AQ190" s="217"/>
      <c r="AR190" s="217"/>
      <c r="AS190" s="217"/>
      <c r="AT190" s="217"/>
      <c r="AU190" s="213"/>
      <c r="AV190" s="211"/>
      <c r="AW190" s="217"/>
      <c r="AX190" s="217"/>
      <c r="AY190" s="217"/>
      <c r="AZ190" s="217"/>
      <c r="BA190" s="217"/>
      <c r="BB190" s="213"/>
      <c r="BC190" s="211"/>
      <c r="BD190" s="217"/>
      <c r="BE190" s="218"/>
      <c r="BF190" s="275"/>
      <c r="BG190" s="276"/>
      <c r="BH190" s="251"/>
      <c r="BI190" s="252"/>
      <c r="BJ190" s="242"/>
      <c r="BK190" s="243"/>
      <c r="BL190" s="243"/>
      <c r="BM190" s="243"/>
      <c r="BN190" s="244"/>
    </row>
    <row r="191" spans="2:66" ht="20.25" customHeight="1" x14ac:dyDescent="0.4">
      <c r="B191" s="58">
        <f>B188+1</f>
        <v>58</v>
      </c>
      <c r="C191" s="258"/>
      <c r="D191" s="262"/>
      <c r="E191" s="260"/>
      <c r="F191" s="261"/>
      <c r="G191" s="263"/>
      <c r="H191" s="264"/>
      <c r="I191" s="240"/>
      <c r="J191" s="208"/>
      <c r="K191" s="240"/>
      <c r="L191" s="208"/>
      <c r="M191" s="277"/>
      <c r="N191" s="278"/>
      <c r="O191" s="267"/>
      <c r="P191" s="268"/>
      <c r="Q191" s="268"/>
      <c r="R191" s="264"/>
      <c r="S191" s="271"/>
      <c r="T191" s="246"/>
      <c r="U191" s="272"/>
      <c r="V191" s="27" t="s">
        <v>84</v>
      </c>
      <c r="W191" s="28"/>
      <c r="X191" s="28"/>
      <c r="Y191" s="23"/>
      <c r="Z191" s="63"/>
      <c r="AA191" s="180" t="str">
        <f>IF(AA190="","",VLOOKUP(AA190,シフト記号表!$C$5:$W$46,21,FALSE))</f>
        <v/>
      </c>
      <c r="AB191" s="181" t="str">
        <f>IF(AB190="","",VLOOKUP(AB190,シフト記号表!$C$5:$W$46,21,FALSE))</f>
        <v/>
      </c>
      <c r="AC191" s="181" t="str">
        <f>IF(AC190="","",VLOOKUP(AC190,シフト記号表!$C$5:$W$46,21,FALSE))</f>
        <v/>
      </c>
      <c r="AD191" s="181" t="str">
        <f>IF(AD190="","",VLOOKUP(AD190,シフト記号表!$C$5:$W$46,21,FALSE))</f>
        <v/>
      </c>
      <c r="AE191" s="181" t="str">
        <f>IF(AE190="","",VLOOKUP(AE190,シフト記号表!$C$5:$W$46,21,FALSE))</f>
        <v/>
      </c>
      <c r="AF191" s="181" t="str">
        <f>IF(AF190="","",VLOOKUP(AF190,シフト記号表!$C$5:$W$46,21,FALSE))</f>
        <v/>
      </c>
      <c r="AG191" s="182" t="str">
        <f>IF(AG190="","",VLOOKUP(AG190,シフト記号表!$C$5:$W$46,21,FALSE))</f>
        <v/>
      </c>
      <c r="AH191" s="180" t="str">
        <f>IF(AH190="","",VLOOKUP(AH190,シフト記号表!$C$5:$W$46,21,FALSE))</f>
        <v/>
      </c>
      <c r="AI191" s="181" t="str">
        <f>IF(AI190="","",VLOOKUP(AI190,シフト記号表!$C$5:$W$46,21,FALSE))</f>
        <v/>
      </c>
      <c r="AJ191" s="181" t="str">
        <f>IF(AJ190="","",VLOOKUP(AJ190,シフト記号表!$C$5:$W$46,21,FALSE))</f>
        <v/>
      </c>
      <c r="AK191" s="181" t="str">
        <f>IF(AK190="","",VLOOKUP(AK190,シフト記号表!$C$5:$W$46,21,FALSE))</f>
        <v/>
      </c>
      <c r="AL191" s="181" t="str">
        <f>IF(AL190="","",VLOOKUP(AL190,シフト記号表!$C$5:$W$46,21,FALSE))</f>
        <v/>
      </c>
      <c r="AM191" s="181" t="str">
        <f>IF(AM190="","",VLOOKUP(AM190,シフト記号表!$C$5:$W$46,21,FALSE))</f>
        <v/>
      </c>
      <c r="AN191" s="182" t="str">
        <f>IF(AN190="","",VLOOKUP(AN190,シフト記号表!$C$5:$W$46,21,FALSE))</f>
        <v/>
      </c>
      <c r="AO191" s="180" t="str">
        <f>IF(AO190="","",VLOOKUP(AO190,シフト記号表!$C$5:$W$46,21,FALSE))</f>
        <v/>
      </c>
      <c r="AP191" s="181" t="str">
        <f>IF(AP190="","",VLOOKUP(AP190,シフト記号表!$C$5:$W$46,21,FALSE))</f>
        <v/>
      </c>
      <c r="AQ191" s="181" t="str">
        <f>IF(AQ190="","",VLOOKUP(AQ190,シフト記号表!$C$5:$W$46,21,FALSE))</f>
        <v/>
      </c>
      <c r="AR191" s="181" t="str">
        <f>IF(AR190="","",VLOOKUP(AR190,シフト記号表!$C$5:$W$46,21,FALSE))</f>
        <v/>
      </c>
      <c r="AS191" s="181" t="str">
        <f>IF(AS190="","",VLOOKUP(AS190,シフト記号表!$C$5:$W$46,21,FALSE))</f>
        <v/>
      </c>
      <c r="AT191" s="181" t="str">
        <f>IF(AT190="","",VLOOKUP(AT190,シフト記号表!$C$5:$W$46,21,FALSE))</f>
        <v/>
      </c>
      <c r="AU191" s="182" t="str">
        <f>IF(AU190="","",VLOOKUP(AU190,シフト記号表!$C$5:$W$46,21,FALSE))</f>
        <v/>
      </c>
      <c r="AV191" s="180" t="str">
        <f>IF(AV190="","",VLOOKUP(AV190,シフト記号表!$C$5:$W$46,21,FALSE))</f>
        <v/>
      </c>
      <c r="AW191" s="181" t="str">
        <f>IF(AW190="","",VLOOKUP(AW190,シフト記号表!$C$5:$W$46,21,FALSE))</f>
        <v/>
      </c>
      <c r="AX191" s="181" t="str">
        <f>IF(AX190="","",VLOOKUP(AX190,シフト記号表!$C$5:$W$46,21,FALSE))</f>
        <v/>
      </c>
      <c r="AY191" s="181" t="str">
        <f>IF(AY190="","",VLOOKUP(AY190,シフト記号表!$C$5:$W$46,21,FALSE))</f>
        <v/>
      </c>
      <c r="AZ191" s="181" t="str">
        <f>IF(AZ190="","",VLOOKUP(AZ190,シフト記号表!$C$5:$W$46,21,FALSE))</f>
        <v/>
      </c>
      <c r="BA191" s="181" t="str">
        <f>IF(BA190="","",VLOOKUP(BA190,シフト記号表!$C$5:$W$46,21,FALSE))</f>
        <v/>
      </c>
      <c r="BB191" s="182" t="str">
        <f>IF(BB190="","",VLOOKUP(BB190,シフト記号表!$C$5:$W$46,21,FALSE))</f>
        <v/>
      </c>
      <c r="BC191" s="180" t="str">
        <f>IF(BC190="","",VLOOKUP(BC190,シフト記号表!$C$5:$W$46,21,FALSE))</f>
        <v/>
      </c>
      <c r="BD191" s="181" t="str">
        <f>IF(BD190="","",VLOOKUP(BD190,シフト記号表!$C$5:$W$46,21,FALSE))</f>
        <v/>
      </c>
      <c r="BE191" s="181" t="str">
        <f>IF(BE190="","",VLOOKUP(BE190,シフト記号表!$C$5:$W$46,21,FALSE))</f>
        <v/>
      </c>
      <c r="BF191" s="279">
        <f>IF($BI$3="計画",SUM(AA191:BB191),IF($BI$3="実績",SUM(AA191:BE191),""))</f>
        <v>0</v>
      </c>
      <c r="BG191" s="280"/>
      <c r="BH191" s="253">
        <f t="shared" ref="BH191:BH192" si="47">IF($BI$3="計画",BF191/4,IF($BI$3="実績",(BF191/($BI$7/7)),""))</f>
        <v>0</v>
      </c>
      <c r="BI191" s="254"/>
      <c r="BJ191" s="245"/>
      <c r="BK191" s="246"/>
      <c r="BL191" s="246"/>
      <c r="BM191" s="246"/>
      <c r="BN191" s="247"/>
    </row>
    <row r="192" spans="2:66" ht="20.25" customHeight="1" x14ac:dyDescent="0.4">
      <c r="B192" s="59"/>
      <c r="C192" s="258"/>
      <c r="D192" s="262"/>
      <c r="E192" s="260"/>
      <c r="F192" s="261"/>
      <c r="G192" s="281"/>
      <c r="H192" s="282"/>
      <c r="I192" s="283">
        <f>G191</f>
        <v>0</v>
      </c>
      <c r="J192" s="282"/>
      <c r="K192" s="283">
        <f>M191</f>
        <v>0</v>
      </c>
      <c r="L192" s="282"/>
      <c r="M192" s="284"/>
      <c r="N192" s="285"/>
      <c r="O192" s="286"/>
      <c r="P192" s="287"/>
      <c r="Q192" s="287"/>
      <c r="R192" s="288"/>
      <c r="S192" s="273"/>
      <c r="T192" s="249"/>
      <c r="U192" s="274"/>
      <c r="V192" s="29" t="s">
        <v>126</v>
      </c>
      <c r="W192" s="52"/>
      <c r="X192" s="52"/>
      <c r="Y192" s="53"/>
      <c r="Z192" s="69"/>
      <c r="AA192" s="184" t="str">
        <f>IF(AA190="","",VLOOKUP(AA190,シフト記号表!$C$5:$Y$46,23,FALSE))</f>
        <v/>
      </c>
      <c r="AB192" s="185" t="str">
        <f>IF(AB190="","",VLOOKUP(AB190,シフト記号表!$C$5:$Y$46,23,FALSE))</f>
        <v/>
      </c>
      <c r="AC192" s="185" t="str">
        <f>IF(AC190="","",VLOOKUP(AC190,シフト記号表!$C$5:$Y$46,23,FALSE))</f>
        <v/>
      </c>
      <c r="AD192" s="185" t="str">
        <f>IF(AD190="","",VLOOKUP(AD190,シフト記号表!$C$5:$Y$46,23,FALSE))</f>
        <v/>
      </c>
      <c r="AE192" s="185" t="str">
        <f>IF(AE190="","",VLOOKUP(AE190,シフト記号表!$C$5:$Y$46,23,FALSE))</f>
        <v/>
      </c>
      <c r="AF192" s="185" t="str">
        <f>IF(AF190="","",VLOOKUP(AF190,シフト記号表!$C$5:$Y$46,23,FALSE))</f>
        <v/>
      </c>
      <c r="AG192" s="186" t="str">
        <f>IF(AG190="","",VLOOKUP(AG190,シフト記号表!$C$5:$Y$46,23,FALSE))</f>
        <v/>
      </c>
      <c r="AH192" s="184" t="str">
        <f>IF(AH190="","",VLOOKUP(AH190,シフト記号表!$C$5:$Y$46,23,FALSE))</f>
        <v/>
      </c>
      <c r="AI192" s="185" t="str">
        <f>IF(AI190="","",VLOOKUP(AI190,シフト記号表!$C$5:$Y$46,23,FALSE))</f>
        <v/>
      </c>
      <c r="AJ192" s="185" t="str">
        <f>IF(AJ190="","",VLOOKUP(AJ190,シフト記号表!$C$5:$Y$46,23,FALSE))</f>
        <v/>
      </c>
      <c r="AK192" s="185" t="str">
        <f>IF(AK190="","",VLOOKUP(AK190,シフト記号表!$C$5:$Y$46,23,FALSE))</f>
        <v/>
      </c>
      <c r="AL192" s="185" t="str">
        <f>IF(AL190="","",VLOOKUP(AL190,シフト記号表!$C$5:$Y$46,23,FALSE))</f>
        <v/>
      </c>
      <c r="AM192" s="185" t="str">
        <f>IF(AM190="","",VLOOKUP(AM190,シフト記号表!$C$5:$Y$46,23,FALSE))</f>
        <v/>
      </c>
      <c r="AN192" s="186" t="str">
        <f>IF(AN190="","",VLOOKUP(AN190,シフト記号表!$C$5:$Y$46,23,FALSE))</f>
        <v/>
      </c>
      <c r="AO192" s="184" t="str">
        <f>IF(AO190="","",VLOOKUP(AO190,シフト記号表!$C$5:$Y$46,23,FALSE))</f>
        <v/>
      </c>
      <c r="AP192" s="185" t="str">
        <f>IF(AP190="","",VLOOKUP(AP190,シフト記号表!$C$5:$Y$46,23,FALSE))</f>
        <v/>
      </c>
      <c r="AQ192" s="185" t="str">
        <f>IF(AQ190="","",VLOOKUP(AQ190,シフト記号表!$C$5:$Y$46,23,FALSE))</f>
        <v/>
      </c>
      <c r="AR192" s="185" t="str">
        <f>IF(AR190="","",VLOOKUP(AR190,シフト記号表!$C$5:$Y$46,23,FALSE))</f>
        <v/>
      </c>
      <c r="AS192" s="185" t="str">
        <f>IF(AS190="","",VLOOKUP(AS190,シフト記号表!$C$5:$Y$46,23,FALSE))</f>
        <v/>
      </c>
      <c r="AT192" s="185" t="str">
        <f>IF(AT190="","",VLOOKUP(AT190,シフト記号表!$C$5:$Y$46,23,FALSE))</f>
        <v/>
      </c>
      <c r="AU192" s="186" t="str">
        <f>IF(AU190="","",VLOOKUP(AU190,シフト記号表!$C$5:$Y$46,23,FALSE))</f>
        <v/>
      </c>
      <c r="AV192" s="184" t="str">
        <f>IF(AV190="","",VLOOKUP(AV190,シフト記号表!$C$5:$Y$46,23,FALSE))</f>
        <v/>
      </c>
      <c r="AW192" s="185" t="str">
        <f>IF(AW190="","",VLOOKUP(AW190,シフト記号表!$C$5:$Y$46,23,FALSE))</f>
        <v/>
      </c>
      <c r="AX192" s="185" t="str">
        <f>IF(AX190="","",VLOOKUP(AX190,シフト記号表!$C$5:$Y$46,23,FALSE))</f>
        <v/>
      </c>
      <c r="AY192" s="185" t="str">
        <f>IF(AY190="","",VLOOKUP(AY190,シフト記号表!$C$5:$Y$46,23,FALSE))</f>
        <v/>
      </c>
      <c r="AZ192" s="185" t="str">
        <f>IF(AZ190="","",VLOOKUP(AZ190,シフト記号表!$C$5:$Y$46,23,FALSE))</f>
        <v/>
      </c>
      <c r="BA192" s="185" t="str">
        <f>IF(BA190="","",VLOOKUP(BA190,シフト記号表!$C$5:$Y$46,23,FALSE))</f>
        <v/>
      </c>
      <c r="BB192" s="186" t="str">
        <f>IF(BB190="","",VLOOKUP(BB190,シフト記号表!$C$5:$Y$46,23,FALSE))</f>
        <v/>
      </c>
      <c r="BC192" s="184" t="str">
        <f>IF(BC190="","",VLOOKUP(BC190,シフト記号表!$C$5:$Y$46,23,FALSE))</f>
        <v/>
      </c>
      <c r="BD192" s="185" t="str">
        <f>IF(BD190="","",VLOOKUP(BD190,シフト記号表!$C$5:$Y$46,23,FALSE))</f>
        <v/>
      </c>
      <c r="BE192" s="185" t="str">
        <f>IF(BE190="","",VLOOKUP(BE190,シフト記号表!$C$5:$Y$46,23,FALSE))</f>
        <v/>
      </c>
      <c r="BF192" s="289">
        <f>IF($BI$3="計画",SUM(AA192:BB192),IF($BI$3="実績",SUM(AA192:BE192),""))</f>
        <v>0</v>
      </c>
      <c r="BG192" s="290"/>
      <c r="BH192" s="255">
        <f t="shared" si="47"/>
        <v>0</v>
      </c>
      <c r="BI192" s="256"/>
      <c r="BJ192" s="248"/>
      <c r="BK192" s="249"/>
      <c r="BL192" s="249"/>
      <c r="BM192" s="249"/>
      <c r="BN192" s="250"/>
    </row>
    <row r="193" spans="2:66" ht="20.25" customHeight="1" x14ac:dyDescent="0.4">
      <c r="B193" s="60"/>
      <c r="C193" s="257"/>
      <c r="D193" s="259"/>
      <c r="E193" s="260"/>
      <c r="F193" s="261"/>
      <c r="G193" s="263"/>
      <c r="H193" s="264"/>
      <c r="I193" s="240"/>
      <c r="J193" s="208"/>
      <c r="K193" s="240"/>
      <c r="L193" s="208"/>
      <c r="M193" s="265"/>
      <c r="N193" s="266"/>
      <c r="O193" s="267"/>
      <c r="P193" s="268"/>
      <c r="Q193" s="268"/>
      <c r="R193" s="264"/>
      <c r="S193" s="269"/>
      <c r="T193" s="243"/>
      <c r="U193" s="270"/>
      <c r="V193" s="25" t="s">
        <v>18</v>
      </c>
      <c r="W193" s="32"/>
      <c r="X193" s="32"/>
      <c r="Y193" s="20"/>
      <c r="Z193" s="68"/>
      <c r="AA193" s="211"/>
      <c r="AB193" s="217"/>
      <c r="AC193" s="217"/>
      <c r="AD193" s="217"/>
      <c r="AE193" s="217"/>
      <c r="AF193" s="217"/>
      <c r="AG193" s="213"/>
      <c r="AH193" s="211"/>
      <c r="AI193" s="217"/>
      <c r="AJ193" s="217"/>
      <c r="AK193" s="217"/>
      <c r="AL193" s="217"/>
      <c r="AM193" s="217"/>
      <c r="AN193" s="213"/>
      <c r="AO193" s="211"/>
      <c r="AP193" s="217"/>
      <c r="AQ193" s="217"/>
      <c r="AR193" s="217"/>
      <c r="AS193" s="217"/>
      <c r="AT193" s="217"/>
      <c r="AU193" s="213"/>
      <c r="AV193" s="211"/>
      <c r="AW193" s="217"/>
      <c r="AX193" s="217"/>
      <c r="AY193" s="217"/>
      <c r="AZ193" s="217"/>
      <c r="BA193" s="217"/>
      <c r="BB193" s="213"/>
      <c r="BC193" s="211"/>
      <c r="BD193" s="217"/>
      <c r="BE193" s="218"/>
      <c r="BF193" s="275"/>
      <c r="BG193" s="276"/>
      <c r="BH193" s="251"/>
      <c r="BI193" s="252"/>
      <c r="BJ193" s="242"/>
      <c r="BK193" s="243"/>
      <c r="BL193" s="243"/>
      <c r="BM193" s="243"/>
      <c r="BN193" s="244"/>
    </row>
    <row r="194" spans="2:66" ht="20.25" customHeight="1" x14ac:dyDescent="0.4">
      <c r="B194" s="58">
        <f>B191+1</f>
        <v>59</v>
      </c>
      <c r="C194" s="258"/>
      <c r="D194" s="262"/>
      <c r="E194" s="260"/>
      <c r="F194" s="261"/>
      <c r="G194" s="263"/>
      <c r="H194" s="264"/>
      <c r="I194" s="240"/>
      <c r="J194" s="208"/>
      <c r="K194" s="240"/>
      <c r="L194" s="208"/>
      <c r="M194" s="277"/>
      <c r="N194" s="278"/>
      <c r="O194" s="267"/>
      <c r="P194" s="268"/>
      <c r="Q194" s="268"/>
      <c r="R194" s="264"/>
      <c r="S194" s="271"/>
      <c r="T194" s="246"/>
      <c r="U194" s="272"/>
      <c r="V194" s="27" t="s">
        <v>84</v>
      </c>
      <c r="W194" s="28"/>
      <c r="X194" s="28"/>
      <c r="Y194" s="23"/>
      <c r="Z194" s="63"/>
      <c r="AA194" s="180" t="str">
        <f>IF(AA193="","",VLOOKUP(AA193,シフト記号表!$C$5:$W$46,21,FALSE))</f>
        <v/>
      </c>
      <c r="AB194" s="181" t="str">
        <f>IF(AB193="","",VLOOKUP(AB193,シフト記号表!$C$5:$W$46,21,FALSE))</f>
        <v/>
      </c>
      <c r="AC194" s="181" t="str">
        <f>IF(AC193="","",VLOOKUP(AC193,シフト記号表!$C$5:$W$46,21,FALSE))</f>
        <v/>
      </c>
      <c r="AD194" s="181" t="str">
        <f>IF(AD193="","",VLOOKUP(AD193,シフト記号表!$C$5:$W$46,21,FALSE))</f>
        <v/>
      </c>
      <c r="AE194" s="181" t="str">
        <f>IF(AE193="","",VLOOKUP(AE193,シフト記号表!$C$5:$W$46,21,FALSE))</f>
        <v/>
      </c>
      <c r="AF194" s="181" t="str">
        <f>IF(AF193="","",VLOOKUP(AF193,シフト記号表!$C$5:$W$46,21,FALSE))</f>
        <v/>
      </c>
      <c r="AG194" s="182" t="str">
        <f>IF(AG193="","",VLOOKUP(AG193,シフト記号表!$C$5:$W$46,21,FALSE))</f>
        <v/>
      </c>
      <c r="AH194" s="180" t="str">
        <f>IF(AH193="","",VLOOKUP(AH193,シフト記号表!$C$5:$W$46,21,FALSE))</f>
        <v/>
      </c>
      <c r="AI194" s="181" t="str">
        <f>IF(AI193="","",VLOOKUP(AI193,シフト記号表!$C$5:$W$46,21,FALSE))</f>
        <v/>
      </c>
      <c r="AJ194" s="181" t="str">
        <f>IF(AJ193="","",VLOOKUP(AJ193,シフト記号表!$C$5:$W$46,21,FALSE))</f>
        <v/>
      </c>
      <c r="AK194" s="181" t="str">
        <f>IF(AK193="","",VLOOKUP(AK193,シフト記号表!$C$5:$W$46,21,FALSE))</f>
        <v/>
      </c>
      <c r="AL194" s="181" t="str">
        <f>IF(AL193="","",VLOOKUP(AL193,シフト記号表!$C$5:$W$46,21,FALSE))</f>
        <v/>
      </c>
      <c r="AM194" s="181" t="str">
        <f>IF(AM193="","",VLOOKUP(AM193,シフト記号表!$C$5:$W$46,21,FALSE))</f>
        <v/>
      </c>
      <c r="AN194" s="182" t="str">
        <f>IF(AN193="","",VLOOKUP(AN193,シフト記号表!$C$5:$W$46,21,FALSE))</f>
        <v/>
      </c>
      <c r="AO194" s="180" t="str">
        <f>IF(AO193="","",VLOOKUP(AO193,シフト記号表!$C$5:$W$46,21,FALSE))</f>
        <v/>
      </c>
      <c r="AP194" s="181" t="str">
        <f>IF(AP193="","",VLOOKUP(AP193,シフト記号表!$C$5:$W$46,21,FALSE))</f>
        <v/>
      </c>
      <c r="AQ194" s="181" t="str">
        <f>IF(AQ193="","",VLOOKUP(AQ193,シフト記号表!$C$5:$W$46,21,FALSE))</f>
        <v/>
      </c>
      <c r="AR194" s="181" t="str">
        <f>IF(AR193="","",VLOOKUP(AR193,シフト記号表!$C$5:$W$46,21,FALSE))</f>
        <v/>
      </c>
      <c r="AS194" s="181" t="str">
        <f>IF(AS193="","",VLOOKUP(AS193,シフト記号表!$C$5:$W$46,21,FALSE))</f>
        <v/>
      </c>
      <c r="AT194" s="181" t="str">
        <f>IF(AT193="","",VLOOKUP(AT193,シフト記号表!$C$5:$W$46,21,FALSE))</f>
        <v/>
      </c>
      <c r="AU194" s="182" t="str">
        <f>IF(AU193="","",VLOOKUP(AU193,シフト記号表!$C$5:$W$46,21,FALSE))</f>
        <v/>
      </c>
      <c r="AV194" s="180" t="str">
        <f>IF(AV193="","",VLOOKUP(AV193,シフト記号表!$C$5:$W$46,21,FALSE))</f>
        <v/>
      </c>
      <c r="AW194" s="181" t="str">
        <f>IF(AW193="","",VLOOKUP(AW193,シフト記号表!$C$5:$W$46,21,FALSE))</f>
        <v/>
      </c>
      <c r="AX194" s="181" t="str">
        <f>IF(AX193="","",VLOOKUP(AX193,シフト記号表!$C$5:$W$46,21,FALSE))</f>
        <v/>
      </c>
      <c r="AY194" s="181" t="str">
        <f>IF(AY193="","",VLOOKUP(AY193,シフト記号表!$C$5:$W$46,21,FALSE))</f>
        <v/>
      </c>
      <c r="AZ194" s="181" t="str">
        <f>IF(AZ193="","",VLOOKUP(AZ193,シフト記号表!$C$5:$W$46,21,FALSE))</f>
        <v/>
      </c>
      <c r="BA194" s="181" t="str">
        <f>IF(BA193="","",VLOOKUP(BA193,シフト記号表!$C$5:$W$46,21,FALSE))</f>
        <v/>
      </c>
      <c r="BB194" s="182" t="str">
        <f>IF(BB193="","",VLOOKUP(BB193,シフト記号表!$C$5:$W$46,21,FALSE))</f>
        <v/>
      </c>
      <c r="BC194" s="180" t="str">
        <f>IF(BC193="","",VLOOKUP(BC193,シフト記号表!$C$5:$W$46,21,FALSE))</f>
        <v/>
      </c>
      <c r="BD194" s="181" t="str">
        <f>IF(BD193="","",VLOOKUP(BD193,シフト記号表!$C$5:$W$46,21,FALSE))</f>
        <v/>
      </c>
      <c r="BE194" s="181" t="str">
        <f>IF(BE193="","",VLOOKUP(BE193,シフト記号表!$C$5:$W$46,21,FALSE))</f>
        <v/>
      </c>
      <c r="BF194" s="279">
        <f>IF($BI$3="計画",SUM(AA194:BB194),IF($BI$3="実績",SUM(AA194:BE194),""))</f>
        <v>0</v>
      </c>
      <c r="BG194" s="280"/>
      <c r="BH194" s="253">
        <f t="shared" ref="BH194:BH195" si="48">IF($BI$3="計画",BF194/4,IF($BI$3="実績",(BF194/($BI$7/7)),""))</f>
        <v>0</v>
      </c>
      <c r="BI194" s="254"/>
      <c r="BJ194" s="245"/>
      <c r="BK194" s="246"/>
      <c r="BL194" s="246"/>
      <c r="BM194" s="246"/>
      <c r="BN194" s="247"/>
    </row>
    <row r="195" spans="2:66" ht="20.25" customHeight="1" x14ac:dyDescent="0.4">
      <c r="B195" s="59"/>
      <c r="C195" s="258"/>
      <c r="D195" s="262"/>
      <c r="E195" s="260"/>
      <c r="F195" s="261"/>
      <c r="G195" s="281"/>
      <c r="H195" s="282"/>
      <c r="I195" s="283">
        <f>G194</f>
        <v>0</v>
      </c>
      <c r="J195" s="282"/>
      <c r="K195" s="283">
        <f>M194</f>
        <v>0</v>
      </c>
      <c r="L195" s="282"/>
      <c r="M195" s="284"/>
      <c r="N195" s="285"/>
      <c r="O195" s="286"/>
      <c r="P195" s="287"/>
      <c r="Q195" s="287"/>
      <c r="R195" s="288"/>
      <c r="S195" s="273"/>
      <c r="T195" s="249"/>
      <c r="U195" s="274"/>
      <c r="V195" s="29" t="s">
        <v>126</v>
      </c>
      <c r="W195" s="52"/>
      <c r="X195" s="52"/>
      <c r="Y195" s="53"/>
      <c r="Z195" s="69"/>
      <c r="AA195" s="184" t="str">
        <f>IF(AA193="","",VLOOKUP(AA193,シフト記号表!$C$5:$Y$46,23,FALSE))</f>
        <v/>
      </c>
      <c r="AB195" s="185" t="str">
        <f>IF(AB193="","",VLOOKUP(AB193,シフト記号表!$C$5:$Y$46,23,FALSE))</f>
        <v/>
      </c>
      <c r="AC195" s="185" t="str">
        <f>IF(AC193="","",VLOOKUP(AC193,シフト記号表!$C$5:$Y$46,23,FALSE))</f>
        <v/>
      </c>
      <c r="AD195" s="185" t="str">
        <f>IF(AD193="","",VLOOKUP(AD193,シフト記号表!$C$5:$Y$46,23,FALSE))</f>
        <v/>
      </c>
      <c r="AE195" s="185" t="str">
        <f>IF(AE193="","",VLOOKUP(AE193,シフト記号表!$C$5:$Y$46,23,FALSE))</f>
        <v/>
      </c>
      <c r="AF195" s="185" t="str">
        <f>IF(AF193="","",VLOOKUP(AF193,シフト記号表!$C$5:$Y$46,23,FALSE))</f>
        <v/>
      </c>
      <c r="AG195" s="186" t="str">
        <f>IF(AG193="","",VLOOKUP(AG193,シフト記号表!$C$5:$Y$46,23,FALSE))</f>
        <v/>
      </c>
      <c r="AH195" s="184" t="str">
        <f>IF(AH193="","",VLOOKUP(AH193,シフト記号表!$C$5:$Y$46,23,FALSE))</f>
        <v/>
      </c>
      <c r="AI195" s="185" t="str">
        <f>IF(AI193="","",VLOOKUP(AI193,シフト記号表!$C$5:$Y$46,23,FALSE))</f>
        <v/>
      </c>
      <c r="AJ195" s="185" t="str">
        <f>IF(AJ193="","",VLOOKUP(AJ193,シフト記号表!$C$5:$Y$46,23,FALSE))</f>
        <v/>
      </c>
      <c r="AK195" s="185" t="str">
        <f>IF(AK193="","",VLOOKUP(AK193,シフト記号表!$C$5:$Y$46,23,FALSE))</f>
        <v/>
      </c>
      <c r="AL195" s="185" t="str">
        <f>IF(AL193="","",VLOOKUP(AL193,シフト記号表!$C$5:$Y$46,23,FALSE))</f>
        <v/>
      </c>
      <c r="AM195" s="185" t="str">
        <f>IF(AM193="","",VLOOKUP(AM193,シフト記号表!$C$5:$Y$46,23,FALSE))</f>
        <v/>
      </c>
      <c r="AN195" s="186" t="str">
        <f>IF(AN193="","",VLOOKUP(AN193,シフト記号表!$C$5:$Y$46,23,FALSE))</f>
        <v/>
      </c>
      <c r="AO195" s="184" t="str">
        <f>IF(AO193="","",VLOOKUP(AO193,シフト記号表!$C$5:$Y$46,23,FALSE))</f>
        <v/>
      </c>
      <c r="AP195" s="185" t="str">
        <f>IF(AP193="","",VLOOKUP(AP193,シフト記号表!$C$5:$Y$46,23,FALSE))</f>
        <v/>
      </c>
      <c r="AQ195" s="185" t="str">
        <f>IF(AQ193="","",VLOOKUP(AQ193,シフト記号表!$C$5:$Y$46,23,FALSE))</f>
        <v/>
      </c>
      <c r="AR195" s="185" t="str">
        <f>IF(AR193="","",VLOOKUP(AR193,シフト記号表!$C$5:$Y$46,23,FALSE))</f>
        <v/>
      </c>
      <c r="AS195" s="185" t="str">
        <f>IF(AS193="","",VLOOKUP(AS193,シフト記号表!$C$5:$Y$46,23,FALSE))</f>
        <v/>
      </c>
      <c r="AT195" s="185" t="str">
        <f>IF(AT193="","",VLOOKUP(AT193,シフト記号表!$C$5:$Y$46,23,FALSE))</f>
        <v/>
      </c>
      <c r="AU195" s="186" t="str">
        <f>IF(AU193="","",VLOOKUP(AU193,シフト記号表!$C$5:$Y$46,23,FALSE))</f>
        <v/>
      </c>
      <c r="AV195" s="184" t="str">
        <f>IF(AV193="","",VLOOKUP(AV193,シフト記号表!$C$5:$Y$46,23,FALSE))</f>
        <v/>
      </c>
      <c r="AW195" s="185" t="str">
        <f>IF(AW193="","",VLOOKUP(AW193,シフト記号表!$C$5:$Y$46,23,FALSE))</f>
        <v/>
      </c>
      <c r="AX195" s="185" t="str">
        <f>IF(AX193="","",VLOOKUP(AX193,シフト記号表!$C$5:$Y$46,23,FALSE))</f>
        <v/>
      </c>
      <c r="AY195" s="185" t="str">
        <f>IF(AY193="","",VLOOKUP(AY193,シフト記号表!$C$5:$Y$46,23,FALSE))</f>
        <v/>
      </c>
      <c r="AZ195" s="185" t="str">
        <f>IF(AZ193="","",VLOOKUP(AZ193,シフト記号表!$C$5:$Y$46,23,FALSE))</f>
        <v/>
      </c>
      <c r="BA195" s="185" t="str">
        <f>IF(BA193="","",VLOOKUP(BA193,シフト記号表!$C$5:$Y$46,23,FALSE))</f>
        <v/>
      </c>
      <c r="BB195" s="186" t="str">
        <f>IF(BB193="","",VLOOKUP(BB193,シフト記号表!$C$5:$Y$46,23,FALSE))</f>
        <v/>
      </c>
      <c r="BC195" s="184" t="str">
        <f>IF(BC193="","",VLOOKUP(BC193,シフト記号表!$C$5:$Y$46,23,FALSE))</f>
        <v/>
      </c>
      <c r="BD195" s="185" t="str">
        <f>IF(BD193="","",VLOOKUP(BD193,シフト記号表!$C$5:$Y$46,23,FALSE))</f>
        <v/>
      </c>
      <c r="BE195" s="185" t="str">
        <f>IF(BE193="","",VLOOKUP(BE193,シフト記号表!$C$5:$Y$46,23,FALSE))</f>
        <v/>
      </c>
      <c r="BF195" s="289">
        <f>IF($BI$3="計画",SUM(AA195:BB195),IF($BI$3="実績",SUM(AA195:BE195),""))</f>
        <v>0</v>
      </c>
      <c r="BG195" s="290"/>
      <c r="BH195" s="255">
        <f t="shared" si="48"/>
        <v>0</v>
      </c>
      <c r="BI195" s="256"/>
      <c r="BJ195" s="248"/>
      <c r="BK195" s="249"/>
      <c r="BL195" s="249"/>
      <c r="BM195" s="249"/>
      <c r="BN195" s="250"/>
    </row>
    <row r="196" spans="2:66" ht="20.25" customHeight="1" x14ac:dyDescent="0.4">
      <c r="B196" s="60"/>
      <c r="C196" s="257"/>
      <c r="D196" s="259"/>
      <c r="E196" s="260"/>
      <c r="F196" s="261"/>
      <c r="G196" s="263"/>
      <c r="H196" s="264"/>
      <c r="I196" s="237"/>
      <c r="J196" s="208"/>
      <c r="K196" s="237"/>
      <c r="L196" s="208"/>
      <c r="M196" s="265"/>
      <c r="N196" s="266"/>
      <c r="O196" s="267"/>
      <c r="P196" s="268"/>
      <c r="Q196" s="268"/>
      <c r="R196" s="264"/>
      <c r="S196" s="269"/>
      <c r="T196" s="243"/>
      <c r="U196" s="270"/>
      <c r="V196" s="25" t="s">
        <v>18</v>
      </c>
      <c r="W196" s="32"/>
      <c r="X196" s="32"/>
      <c r="Y196" s="20"/>
      <c r="Z196" s="68"/>
      <c r="AA196" s="211"/>
      <c r="AB196" s="217"/>
      <c r="AC196" s="217"/>
      <c r="AD196" s="217"/>
      <c r="AE196" s="217"/>
      <c r="AF196" s="217"/>
      <c r="AG196" s="213"/>
      <c r="AH196" s="211"/>
      <c r="AI196" s="217"/>
      <c r="AJ196" s="217"/>
      <c r="AK196" s="217"/>
      <c r="AL196" s="217"/>
      <c r="AM196" s="217"/>
      <c r="AN196" s="213"/>
      <c r="AO196" s="211"/>
      <c r="AP196" s="217"/>
      <c r="AQ196" s="217"/>
      <c r="AR196" s="217"/>
      <c r="AS196" s="217"/>
      <c r="AT196" s="217"/>
      <c r="AU196" s="213"/>
      <c r="AV196" s="211"/>
      <c r="AW196" s="217"/>
      <c r="AX196" s="217"/>
      <c r="AY196" s="217"/>
      <c r="AZ196" s="217"/>
      <c r="BA196" s="217"/>
      <c r="BB196" s="213"/>
      <c r="BC196" s="211"/>
      <c r="BD196" s="217"/>
      <c r="BE196" s="218"/>
      <c r="BF196" s="275"/>
      <c r="BG196" s="276"/>
      <c r="BH196" s="251"/>
      <c r="BI196" s="252"/>
      <c r="BJ196" s="242"/>
      <c r="BK196" s="243"/>
      <c r="BL196" s="243"/>
      <c r="BM196" s="243"/>
      <c r="BN196" s="244"/>
    </row>
    <row r="197" spans="2:66" ht="20.25" customHeight="1" x14ac:dyDescent="0.4">
      <c r="B197" s="58">
        <f>B194+1</f>
        <v>60</v>
      </c>
      <c r="C197" s="258"/>
      <c r="D197" s="262"/>
      <c r="E197" s="260"/>
      <c r="F197" s="261"/>
      <c r="G197" s="263"/>
      <c r="H197" s="264"/>
      <c r="I197" s="237"/>
      <c r="J197" s="208"/>
      <c r="K197" s="237"/>
      <c r="L197" s="208"/>
      <c r="M197" s="277"/>
      <c r="N197" s="278"/>
      <c r="O197" s="267"/>
      <c r="P197" s="268"/>
      <c r="Q197" s="268"/>
      <c r="R197" s="264"/>
      <c r="S197" s="271"/>
      <c r="T197" s="246"/>
      <c r="U197" s="272"/>
      <c r="V197" s="27" t="s">
        <v>84</v>
      </c>
      <c r="W197" s="28"/>
      <c r="X197" s="28"/>
      <c r="Y197" s="23"/>
      <c r="Z197" s="63"/>
      <c r="AA197" s="180" t="str">
        <f>IF(AA196="","",VLOOKUP(AA196,シフト記号表!$C$5:$W$46,21,FALSE))</f>
        <v/>
      </c>
      <c r="AB197" s="181" t="str">
        <f>IF(AB196="","",VLOOKUP(AB196,シフト記号表!$C$5:$W$46,21,FALSE))</f>
        <v/>
      </c>
      <c r="AC197" s="181" t="str">
        <f>IF(AC196="","",VLOOKUP(AC196,シフト記号表!$C$5:$W$46,21,FALSE))</f>
        <v/>
      </c>
      <c r="AD197" s="181" t="str">
        <f>IF(AD196="","",VLOOKUP(AD196,シフト記号表!$C$5:$W$46,21,FALSE))</f>
        <v/>
      </c>
      <c r="AE197" s="181" t="str">
        <f>IF(AE196="","",VLOOKUP(AE196,シフト記号表!$C$5:$W$46,21,FALSE))</f>
        <v/>
      </c>
      <c r="AF197" s="181" t="str">
        <f>IF(AF196="","",VLOOKUP(AF196,シフト記号表!$C$5:$W$46,21,FALSE))</f>
        <v/>
      </c>
      <c r="AG197" s="182" t="str">
        <f>IF(AG196="","",VLOOKUP(AG196,シフト記号表!$C$5:$W$46,21,FALSE))</f>
        <v/>
      </c>
      <c r="AH197" s="180" t="str">
        <f>IF(AH196="","",VLOOKUP(AH196,シフト記号表!$C$5:$W$46,21,FALSE))</f>
        <v/>
      </c>
      <c r="AI197" s="181" t="str">
        <f>IF(AI196="","",VLOOKUP(AI196,シフト記号表!$C$5:$W$46,21,FALSE))</f>
        <v/>
      </c>
      <c r="AJ197" s="181" t="str">
        <f>IF(AJ196="","",VLOOKUP(AJ196,シフト記号表!$C$5:$W$46,21,FALSE))</f>
        <v/>
      </c>
      <c r="AK197" s="181" t="str">
        <f>IF(AK196="","",VLOOKUP(AK196,シフト記号表!$C$5:$W$46,21,FALSE))</f>
        <v/>
      </c>
      <c r="AL197" s="181" t="str">
        <f>IF(AL196="","",VLOOKUP(AL196,シフト記号表!$C$5:$W$46,21,FALSE))</f>
        <v/>
      </c>
      <c r="AM197" s="181" t="str">
        <f>IF(AM196="","",VLOOKUP(AM196,シフト記号表!$C$5:$W$46,21,FALSE))</f>
        <v/>
      </c>
      <c r="AN197" s="182" t="str">
        <f>IF(AN196="","",VLOOKUP(AN196,シフト記号表!$C$5:$W$46,21,FALSE))</f>
        <v/>
      </c>
      <c r="AO197" s="180" t="str">
        <f>IF(AO196="","",VLOOKUP(AO196,シフト記号表!$C$5:$W$46,21,FALSE))</f>
        <v/>
      </c>
      <c r="AP197" s="181" t="str">
        <f>IF(AP196="","",VLOOKUP(AP196,シフト記号表!$C$5:$W$46,21,FALSE))</f>
        <v/>
      </c>
      <c r="AQ197" s="181" t="str">
        <f>IF(AQ196="","",VLOOKUP(AQ196,シフト記号表!$C$5:$W$46,21,FALSE))</f>
        <v/>
      </c>
      <c r="AR197" s="181" t="str">
        <f>IF(AR196="","",VLOOKUP(AR196,シフト記号表!$C$5:$W$46,21,FALSE))</f>
        <v/>
      </c>
      <c r="AS197" s="181" t="str">
        <f>IF(AS196="","",VLOOKUP(AS196,シフト記号表!$C$5:$W$46,21,FALSE))</f>
        <v/>
      </c>
      <c r="AT197" s="181" t="str">
        <f>IF(AT196="","",VLOOKUP(AT196,シフト記号表!$C$5:$W$46,21,FALSE))</f>
        <v/>
      </c>
      <c r="AU197" s="182" t="str">
        <f>IF(AU196="","",VLOOKUP(AU196,シフト記号表!$C$5:$W$46,21,FALSE))</f>
        <v/>
      </c>
      <c r="AV197" s="180" t="str">
        <f>IF(AV196="","",VLOOKUP(AV196,シフト記号表!$C$5:$W$46,21,FALSE))</f>
        <v/>
      </c>
      <c r="AW197" s="181" t="str">
        <f>IF(AW196="","",VLOOKUP(AW196,シフト記号表!$C$5:$W$46,21,FALSE))</f>
        <v/>
      </c>
      <c r="AX197" s="181" t="str">
        <f>IF(AX196="","",VLOOKUP(AX196,シフト記号表!$C$5:$W$46,21,FALSE))</f>
        <v/>
      </c>
      <c r="AY197" s="181" t="str">
        <f>IF(AY196="","",VLOOKUP(AY196,シフト記号表!$C$5:$W$46,21,FALSE))</f>
        <v/>
      </c>
      <c r="AZ197" s="181" t="str">
        <f>IF(AZ196="","",VLOOKUP(AZ196,シフト記号表!$C$5:$W$46,21,FALSE))</f>
        <v/>
      </c>
      <c r="BA197" s="181" t="str">
        <f>IF(BA196="","",VLOOKUP(BA196,シフト記号表!$C$5:$W$46,21,FALSE))</f>
        <v/>
      </c>
      <c r="BB197" s="182" t="str">
        <f>IF(BB196="","",VLOOKUP(BB196,シフト記号表!$C$5:$W$46,21,FALSE))</f>
        <v/>
      </c>
      <c r="BC197" s="180" t="str">
        <f>IF(BC196="","",VLOOKUP(BC196,シフト記号表!$C$5:$W$46,21,FALSE))</f>
        <v/>
      </c>
      <c r="BD197" s="181" t="str">
        <f>IF(BD196="","",VLOOKUP(BD196,シフト記号表!$C$5:$W$46,21,FALSE))</f>
        <v/>
      </c>
      <c r="BE197" s="181" t="str">
        <f>IF(BE196="","",VLOOKUP(BE196,シフト記号表!$C$5:$W$46,21,FALSE))</f>
        <v/>
      </c>
      <c r="BF197" s="279">
        <f>IF($BI$3="計画",SUM(AA197:BB197),IF($BI$3="実績",SUM(AA197:BE197),""))</f>
        <v>0</v>
      </c>
      <c r="BG197" s="280"/>
      <c r="BH197" s="253">
        <f t="shared" ref="BH197:BH198" si="49">IF($BI$3="計画",BF197/4,IF($BI$3="実績",(BF197/($BI$7/7)),""))</f>
        <v>0</v>
      </c>
      <c r="BI197" s="254"/>
      <c r="BJ197" s="245"/>
      <c r="BK197" s="246"/>
      <c r="BL197" s="246"/>
      <c r="BM197" s="246"/>
      <c r="BN197" s="247"/>
    </row>
    <row r="198" spans="2:66" ht="20.25" customHeight="1" x14ac:dyDescent="0.4">
      <c r="B198" s="59"/>
      <c r="C198" s="258"/>
      <c r="D198" s="262"/>
      <c r="E198" s="260"/>
      <c r="F198" s="261"/>
      <c r="G198" s="281"/>
      <c r="H198" s="282"/>
      <c r="I198" s="283">
        <f>G197</f>
        <v>0</v>
      </c>
      <c r="J198" s="282"/>
      <c r="K198" s="283">
        <f>M197</f>
        <v>0</v>
      </c>
      <c r="L198" s="282"/>
      <c r="M198" s="284"/>
      <c r="N198" s="285"/>
      <c r="O198" s="286"/>
      <c r="P198" s="287"/>
      <c r="Q198" s="287"/>
      <c r="R198" s="288"/>
      <c r="S198" s="273"/>
      <c r="T198" s="249"/>
      <c r="U198" s="274"/>
      <c r="V198" s="29" t="s">
        <v>126</v>
      </c>
      <c r="W198" s="52"/>
      <c r="X198" s="52"/>
      <c r="Y198" s="53"/>
      <c r="Z198" s="69"/>
      <c r="AA198" s="184" t="str">
        <f>IF(AA196="","",VLOOKUP(AA196,シフト記号表!$C$5:$Y$46,23,FALSE))</f>
        <v/>
      </c>
      <c r="AB198" s="185" t="str">
        <f>IF(AB196="","",VLOOKUP(AB196,シフト記号表!$C$5:$Y$46,23,FALSE))</f>
        <v/>
      </c>
      <c r="AC198" s="185" t="str">
        <f>IF(AC196="","",VLOOKUP(AC196,シフト記号表!$C$5:$Y$46,23,FALSE))</f>
        <v/>
      </c>
      <c r="AD198" s="185" t="str">
        <f>IF(AD196="","",VLOOKUP(AD196,シフト記号表!$C$5:$Y$46,23,FALSE))</f>
        <v/>
      </c>
      <c r="AE198" s="185" t="str">
        <f>IF(AE196="","",VLOOKUP(AE196,シフト記号表!$C$5:$Y$46,23,FALSE))</f>
        <v/>
      </c>
      <c r="AF198" s="185" t="str">
        <f>IF(AF196="","",VLOOKUP(AF196,シフト記号表!$C$5:$Y$46,23,FALSE))</f>
        <v/>
      </c>
      <c r="AG198" s="186" t="str">
        <f>IF(AG196="","",VLOOKUP(AG196,シフト記号表!$C$5:$Y$46,23,FALSE))</f>
        <v/>
      </c>
      <c r="AH198" s="184" t="str">
        <f>IF(AH196="","",VLOOKUP(AH196,シフト記号表!$C$5:$Y$46,23,FALSE))</f>
        <v/>
      </c>
      <c r="AI198" s="185" t="str">
        <f>IF(AI196="","",VLOOKUP(AI196,シフト記号表!$C$5:$Y$46,23,FALSE))</f>
        <v/>
      </c>
      <c r="AJ198" s="185" t="str">
        <f>IF(AJ196="","",VLOOKUP(AJ196,シフト記号表!$C$5:$Y$46,23,FALSE))</f>
        <v/>
      </c>
      <c r="AK198" s="185" t="str">
        <f>IF(AK196="","",VLOOKUP(AK196,シフト記号表!$C$5:$Y$46,23,FALSE))</f>
        <v/>
      </c>
      <c r="AL198" s="185" t="str">
        <f>IF(AL196="","",VLOOKUP(AL196,シフト記号表!$C$5:$Y$46,23,FALSE))</f>
        <v/>
      </c>
      <c r="AM198" s="185" t="str">
        <f>IF(AM196="","",VLOOKUP(AM196,シフト記号表!$C$5:$Y$46,23,FALSE))</f>
        <v/>
      </c>
      <c r="AN198" s="186" t="str">
        <f>IF(AN196="","",VLOOKUP(AN196,シフト記号表!$C$5:$Y$46,23,FALSE))</f>
        <v/>
      </c>
      <c r="AO198" s="184" t="str">
        <f>IF(AO196="","",VLOOKUP(AO196,シフト記号表!$C$5:$Y$46,23,FALSE))</f>
        <v/>
      </c>
      <c r="AP198" s="185" t="str">
        <f>IF(AP196="","",VLOOKUP(AP196,シフト記号表!$C$5:$Y$46,23,FALSE))</f>
        <v/>
      </c>
      <c r="AQ198" s="185" t="str">
        <f>IF(AQ196="","",VLOOKUP(AQ196,シフト記号表!$C$5:$Y$46,23,FALSE))</f>
        <v/>
      </c>
      <c r="AR198" s="185" t="str">
        <f>IF(AR196="","",VLOOKUP(AR196,シフト記号表!$C$5:$Y$46,23,FALSE))</f>
        <v/>
      </c>
      <c r="AS198" s="185" t="str">
        <f>IF(AS196="","",VLOOKUP(AS196,シフト記号表!$C$5:$Y$46,23,FALSE))</f>
        <v/>
      </c>
      <c r="AT198" s="185" t="str">
        <f>IF(AT196="","",VLOOKUP(AT196,シフト記号表!$C$5:$Y$46,23,FALSE))</f>
        <v/>
      </c>
      <c r="AU198" s="186" t="str">
        <f>IF(AU196="","",VLOOKUP(AU196,シフト記号表!$C$5:$Y$46,23,FALSE))</f>
        <v/>
      </c>
      <c r="AV198" s="184" t="str">
        <f>IF(AV196="","",VLOOKUP(AV196,シフト記号表!$C$5:$Y$46,23,FALSE))</f>
        <v/>
      </c>
      <c r="AW198" s="185" t="str">
        <f>IF(AW196="","",VLOOKUP(AW196,シフト記号表!$C$5:$Y$46,23,FALSE))</f>
        <v/>
      </c>
      <c r="AX198" s="185" t="str">
        <f>IF(AX196="","",VLOOKUP(AX196,シフト記号表!$C$5:$Y$46,23,FALSE))</f>
        <v/>
      </c>
      <c r="AY198" s="185" t="str">
        <f>IF(AY196="","",VLOOKUP(AY196,シフト記号表!$C$5:$Y$46,23,FALSE))</f>
        <v/>
      </c>
      <c r="AZ198" s="185" t="str">
        <f>IF(AZ196="","",VLOOKUP(AZ196,シフト記号表!$C$5:$Y$46,23,FALSE))</f>
        <v/>
      </c>
      <c r="BA198" s="185" t="str">
        <f>IF(BA196="","",VLOOKUP(BA196,シフト記号表!$C$5:$Y$46,23,FALSE))</f>
        <v/>
      </c>
      <c r="BB198" s="186" t="str">
        <f>IF(BB196="","",VLOOKUP(BB196,シフト記号表!$C$5:$Y$46,23,FALSE))</f>
        <v/>
      </c>
      <c r="BC198" s="184" t="str">
        <f>IF(BC196="","",VLOOKUP(BC196,シフト記号表!$C$5:$Y$46,23,FALSE))</f>
        <v/>
      </c>
      <c r="BD198" s="185" t="str">
        <f>IF(BD196="","",VLOOKUP(BD196,シフト記号表!$C$5:$Y$46,23,FALSE))</f>
        <v/>
      </c>
      <c r="BE198" s="185" t="str">
        <f>IF(BE196="","",VLOOKUP(BE196,シフト記号表!$C$5:$Y$46,23,FALSE))</f>
        <v/>
      </c>
      <c r="BF198" s="289">
        <f>IF($BI$3="計画",SUM(AA198:BB198),IF($BI$3="実績",SUM(AA198:BE198),""))</f>
        <v>0</v>
      </c>
      <c r="BG198" s="290"/>
      <c r="BH198" s="255">
        <f t="shared" si="49"/>
        <v>0</v>
      </c>
      <c r="BI198" s="256"/>
      <c r="BJ198" s="248"/>
      <c r="BK198" s="249"/>
      <c r="BL198" s="249"/>
      <c r="BM198" s="249"/>
      <c r="BN198" s="250"/>
    </row>
    <row r="199" spans="2:66" ht="20.25" customHeight="1" x14ac:dyDescent="0.4">
      <c r="B199" s="60"/>
      <c r="C199" s="257"/>
      <c r="D199" s="259"/>
      <c r="E199" s="260"/>
      <c r="F199" s="261"/>
      <c r="G199" s="263"/>
      <c r="H199" s="264"/>
      <c r="I199" s="237"/>
      <c r="J199" s="208"/>
      <c r="K199" s="237"/>
      <c r="L199" s="208"/>
      <c r="M199" s="265"/>
      <c r="N199" s="266"/>
      <c r="O199" s="267"/>
      <c r="P199" s="268"/>
      <c r="Q199" s="268"/>
      <c r="R199" s="264"/>
      <c r="S199" s="269"/>
      <c r="T199" s="243"/>
      <c r="U199" s="270"/>
      <c r="V199" s="25" t="s">
        <v>18</v>
      </c>
      <c r="W199" s="32"/>
      <c r="X199" s="32"/>
      <c r="Y199" s="20"/>
      <c r="Z199" s="68"/>
      <c r="AA199" s="211"/>
      <c r="AB199" s="217"/>
      <c r="AC199" s="217"/>
      <c r="AD199" s="217"/>
      <c r="AE199" s="217"/>
      <c r="AF199" s="217"/>
      <c r="AG199" s="213"/>
      <c r="AH199" s="211"/>
      <c r="AI199" s="217"/>
      <c r="AJ199" s="217"/>
      <c r="AK199" s="217"/>
      <c r="AL199" s="217"/>
      <c r="AM199" s="217"/>
      <c r="AN199" s="213"/>
      <c r="AO199" s="211"/>
      <c r="AP199" s="217"/>
      <c r="AQ199" s="217"/>
      <c r="AR199" s="217"/>
      <c r="AS199" s="217"/>
      <c r="AT199" s="217"/>
      <c r="AU199" s="213"/>
      <c r="AV199" s="211"/>
      <c r="AW199" s="217"/>
      <c r="AX199" s="217"/>
      <c r="AY199" s="217"/>
      <c r="AZ199" s="217"/>
      <c r="BA199" s="217"/>
      <c r="BB199" s="213"/>
      <c r="BC199" s="211"/>
      <c r="BD199" s="217"/>
      <c r="BE199" s="218"/>
      <c r="BF199" s="275"/>
      <c r="BG199" s="276"/>
      <c r="BH199" s="251"/>
      <c r="BI199" s="252"/>
      <c r="BJ199" s="242"/>
      <c r="BK199" s="243"/>
      <c r="BL199" s="243"/>
      <c r="BM199" s="243"/>
      <c r="BN199" s="244"/>
    </row>
    <row r="200" spans="2:66" ht="20.25" customHeight="1" x14ac:dyDescent="0.4">
      <c r="B200" s="58">
        <f>B197+1</f>
        <v>61</v>
      </c>
      <c r="C200" s="258"/>
      <c r="D200" s="262"/>
      <c r="E200" s="260"/>
      <c r="F200" s="261"/>
      <c r="G200" s="263"/>
      <c r="H200" s="264"/>
      <c r="I200" s="237"/>
      <c r="J200" s="208"/>
      <c r="K200" s="237"/>
      <c r="L200" s="208"/>
      <c r="M200" s="277"/>
      <c r="N200" s="278"/>
      <c r="O200" s="267"/>
      <c r="P200" s="268"/>
      <c r="Q200" s="268"/>
      <c r="R200" s="264"/>
      <c r="S200" s="271"/>
      <c r="T200" s="246"/>
      <c r="U200" s="272"/>
      <c r="V200" s="27" t="s">
        <v>84</v>
      </c>
      <c r="W200" s="28"/>
      <c r="X200" s="28"/>
      <c r="Y200" s="23"/>
      <c r="Z200" s="63"/>
      <c r="AA200" s="180" t="str">
        <f>IF(AA199="","",VLOOKUP(AA199,シフト記号表!$C$5:$W$46,21,FALSE))</f>
        <v/>
      </c>
      <c r="AB200" s="181" t="str">
        <f>IF(AB199="","",VLOOKUP(AB199,シフト記号表!$C$5:$W$46,21,FALSE))</f>
        <v/>
      </c>
      <c r="AC200" s="181" t="str">
        <f>IF(AC199="","",VLOOKUP(AC199,シフト記号表!$C$5:$W$46,21,FALSE))</f>
        <v/>
      </c>
      <c r="AD200" s="181" t="str">
        <f>IF(AD199="","",VLOOKUP(AD199,シフト記号表!$C$5:$W$46,21,FALSE))</f>
        <v/>
      </c>
      <c r="AE200" s="181" t="str">
        <f>IF(AE199="","",VLOOKUP(AE199,シフト記号表!$C$5:$W$46,21,FALSE))</f>
        <v/>
      </c>
      <c r="AF200" s="181" t="str">
        <f>IF(AF199="","",VLOOKUP(AF199,シフト記号表!$C$5:$W$46,21,FALSE))</f>
        <v/>
      </c>
      <c r="AG200" s="182" t="str">
        <f>IF(AG199="","",VLOOKUP(AG199,シフト記号表!$C$5:$W$46,21,FALSE))</f>
        <v/>
      </c>
      <c r="AH200" s="180" t="str">
        <f>IF(AH199="","",VLOOKUP(AH199,シフト記号表!$C$5:$W$46,21,FALSE))</f>
        <v/>
      </c>
      <c r="AI200" s="181" t="str">
        <f>IF(AI199="","",VLOOKUP(AI199,シフト記号表!$C$5:$W$46,21,FALSE))</f>
        <v/>
      </c>
      <c r="AJ200" s="181" t="str">
        <f>IF(AJ199="","",VLOOKUP(AJ199,シフト記号表!$C$5:$W$46,21,FALSE))</f>
        <v/>
      </c>
      <c r="AK200" s="181" t="str">
        <f>IF(AK199="","",VLOOKUP(AK199,シフト記号表!$C$5:$W$46,21,FALSE))</f>
        <v/>
      </c>
      <c r="AL200" s="181" t="str">
        <f>IF(AL199="","",VLOOKUP(AL199,シフト記号表!$C$5:$W$46,21,FALSE))</f>
        <v/>
      </c>
      <c r="AM200" s="181" t="str">
        <f>IF(AM199="","",VLOOKUP(AM199,シフト記号表!$C$5:$W$46,21,FALSE))</f>
        <v/>
      </c>
      <c r="AN200" s="182" t="str">
        <f>IF(AN199="","",VLOOKUP(AN199,シフト記号表!$C$5:$W$46,21,FALSE))</f>
        <v/>
      </c>
      <c r="AO200" s="180" t="str">
        <f>IF(AO199="","",VLOOKUP(AO199,シフト記号表!$C$5:$W$46,21,FALSE))</f>
        <v/>
      </c>
      <c r="AP200" s="181" t="str">
        <f>IF(AP199="","",VLOOKUP(AP199,シフト記号表!$C$5:$W$46,21,FALSE))</f>
        <v/>
      </c>
      <c r="AQ200" s="181" t="str">
        <f>IF(AQ199="","",VLOOKUP(AQ199,シフト記号表!$C$5:$W$46,21,FALSE))</f>
        <v/>
      </c>
      <c r="AR200" s="181" t="str">
        <f>IF(AR199="","",VLOOKUP(AR199,シフト記号表!$C$5:$W$46,21,FALSE))</f>
        <v/>
      </c>
      <c r="AS200" s="181" t="str">
        <f>IF(AS199="","",VLOOKUP(AS199,シフト記号表!$C$5:$W$46,21,FALSE))</f>
        <v/>
      </c>
      <c r="AT200" s="181" t="str">
        <f>IF(AT199="","",VLOOKUP(AT199,シフト記号表!$C$5:$W$46,21,FALSE))</f>
        <v/>
      </c>
      <c r="AU200" s="182" t="str">
        <f>IF(AU199="","",VLOOKUP(AU199,シフト記号表!$C$5:$W$46,21,FALSE))</f>
        <v/>
      </c>
      <c r="AV200" s="180" t="str">
        <f>IF(AV199="","",VLOOKUP(AV199,シフト記号表!$C$5:$W$46,21,FALSE))</f>
        <v/>
      </c>
      <c r="AW200" s="181" t="str">
        <f>IF(AW199="","",VLOOKUP(AW199,シフト記号表!$C$5:$W$46,21,FALSE))</f>
        <v/>
      </c>
      <c r="AX200" s="181" t="str">
        <f>IF(AX199="","",VLOOKUP(AX199,シフト記号表!$C$5:$W$46,21,FALSE))</f>
        <v/>
      </c>
      <c r="AY200" s="181" t="str">
        <f>IF(AY199="","",VLOOKUP(AY199,シフト記号表!$C$5:$W$46,21,FALSE))</f>
        <v/>
      </c>
      <c r="AZ200" s="181" t="str">
        <f>IF(AZ199="","",VLOOKUP(AZ199,シフト記号表!$C$5:$W$46,21,FALSE))</f>
        <v/>
      </c>
      <c r="BA200" s="181" t="str">
        <f>IF(BA199="","",VLOOKUP(BA199,シフト記号表!$C$5:$W$46,21,FALSE))</f>
        <v/>
      </c>
      <c r="BB200" s="182" t="str">
        <f>IF(BB199="","",VLOOKUP(BB199,シフト記号表!$C$5:$W$46,21,FALSE))</f>
        <v/>
      </c>
      <c r="BC200" s="180" t="str">
        <f>IF(BC199="","",VLOOKUP(BC199,シフト記号表!$C$5:$W$46,21,FALSE))</f>
        <v/>
      </c>
      <c r="BD200" s="181" t="str">
        <f>IF(BD199="","",VLOOKUP(BD199,シフト記号表!$C$5:$W$46,21,FALSE))</f>
        <v/>
      </c>
      <c r="BE200" s="181" t="str">
        <f>IF(BE199="","",VLOOKUP(BE199,シフト記号表!$C$5:$W$46,21,FALSE))</f>
        <v/>
      </c>
      <c r="BF200" s="279">
        <f>IF($BI$3="計画",SUM(AA200:BB200),IF($BI$3="実績",SUM(AA200:BE200),""))</f>
        <v>0</v>
      </c>
      <c r="BG200" s="280"/>
      <c r="BH200" s="253">
        <f t="shared" ref="BH200:BH201" si="50">IF($BI$3="計画",BF200/4,IF($BI$3="実績",(BF200/($BI$7/7)),""))</f>
        <v>0</v>
      </c>
      <c r="BI200" s="254"/>
      <c r="BJ200" s="245"/>
      <c r="BK200" s="246"/>
      <c r="BL200" s="246"/>
      <c r="BM200" s="246"/>
      <c r="BN200" s="247"/>
    </row>
    <row r="201" spans="2:66" ht="20.25" customHeight="1" x14ac:dyDescent="0.4">
      <c r="B201" s="59"/>
      <c r="C201" s="258"/>
      <c r="D201" s="262"/>
      <c r="E201" s="260"/>
      <c r="F201" s="261"/>
      <c r="G201" s="281"/>
      <c r="H201" s="282"/>
      <c r="I201" s="283">
        <f>G200</f>
        <v>0</v>
      </c>
      <c r="J201" s="282"/>
      <c r="K201" s="283">
        <f>M200</f>
        <v>0</v>
      </c>
      <c r="L201" s="282"/>
      <c r="M201" s="284"/>
      <c r="N201" s="285"/>
      <c r="O201" s="286"/>
      <c r="P201" s="287"/>
      <c r="Q201" s="287"/>
      <c r="R201" s="288"/>
      <c r="S201" s="273"/>
      <c r="T201" s="249"/>
      <c r="U201" s="274"/>
      <c r="V201" s="29" t="s">
        <v>126</v>
      </c>
      <c r="W201" s="52"/>
      <c r="X201" s="52"/>
      <c r="Y201" s="53"/>
      <c r="Z201" s="69"/>
      <c r="AA201" s="184" t="str">
        <f>IF(AA199="","",VLOOKUP(AA199,シフト記号表!$C$5:$Y$46,23,FALSE))</f>
        <v/>
      </c>
      <c r="AB201" s="185" t="str">
        <f>IF(AB199="","",VLOOKUP(AB199,シフト記号表!$C$5:$Y$46,23,FALSE))</f>
        <v/>
      </c>
      <c r="AC201" s="185" t="str">
        <f>IF(AC199="","",VLOOKUP(AC199,シフト記号表!$C$5:$Y$46,23,FALSE))</f>
        <v/>
      </c>
      <c r="AD201" s="185" t="str">
        <f>IF(AD199="","",VLOOKUP(AD199,シフト記号表!$C$5:$Y$46,23,FALSE))</f>
        <v/>
      </c>
      <c r="AE201" s="185" t="str">
        <f>IF(AE199="","",VLOOKUP(AE199,シフト記号表!$C$5:$Y$46,23,FALSE))</f>
        <v/>
      </c>
      <c r="AF201" s="185" t="str">
        <f>IF(AF199="","",VLOOKUP(AF199,シフト記号表!$C$5:$Y$46,23,FALSE))</f>
        <v/>
      </c>
      <c r="AG201" s="186" t="str">
        <f>IF(AG199="","",VLOOKUP(AG199,シフト記号表!$C$5:$Y$46,23,FALSE))</f>
        <v/>
      </c>
      <c r="AH201" s="184" t="str">
        <f>IF(AH199="","",VLOOKUP(AH199,シフト記号表!$C$5:$Y$46,23,FALSE))</f>
        <v/>
      </c>
      <c r="AI201" s="185" t="str">
        <f>IF(AI199="","",VLOOKUP(AI199,シフト記号表!$C$5:$Y$46,23,FALSE))</f>
        <v/>
      </c>
      <c r="AJ201" s="185" t="str">
        <f>IF(AJ199="","",VLOOKUP(AJ199,シフト記号表!$C$5:$Y$46,23,FALSE))</f>
        <v/>
      </c>
      <c r="AK201" s="185" t="str">
        <f>IF(AK199="","",VLOOKUP(AK199,シフト記号表!$C$5:$Y$46,23,FALSE))</f>
        <v/>
      </c>
      <c r="AL201" s="185" t="str">
        <f>IF(AL199="","",VLOOKUP(AL199,シフト記号表!$C$5:$Y$46,23,FALSE))</f>
        <v/>
      </c>
      <c r="AM201" s="185" t="str">
        <f>IF(AM199="","",VLOOKUP(AM199,シフト記号表!$C$5:$Y$46,23,FALSE))</f>
        <v/>
      </c>
      <c r="AN201" s="186" t="str">
        <f>IF(AN199="","",VLOOKUP(AN199,シフト記号表!$C$5:$Y$46,23,FALSE))</f>
        <v/>
      </c>
      <c r="AO201" s="184" t="str">
        <f>IF(AO199="","",VLOOKUP(AO199,シフト記号表!$C$5:$Y$46,23,FALSE))</f>
        <v/>
      </c>
      <c r="AP201" s="185" t="str">
        <f>IF(AP199="","",VLOOKUP(AP199,シフト記号表!$C$5:$Y$46,23,FALSE))</f>
        <v/>
      </c>
      <c r="AQ201" s="185" t="str">
        <f>IF(AQ199="","",VLOOKUP(AQ199,シフト記号表!$C$5:$Y$46,23,FALSE))</f>
        <v/>
      </c>
      <c r="AR201" s="185" t="str">
        <f>IF(AR199="","",VLOOKUP(AR199,シフト記号表!$C$5:$Y$46,23,FALSE))</f>
        <v/>
      </c>
      <c r="AS201" s="185" t="str">
        <f>IF(AS199="","",VLOOKUP(AS199,シフト記号表!$C$5:$Y$46,23,FALSE))</f>
        <v/>
      </c>
      <c r="AT201" s="185" t="str">
        <f>IF(AT199="","",VLOOKUP(AT199,シフト記号表!$C$5:$Y$46,23,FALSE))</f>
        <v/>
      </c>
      <c r="AU201" s="186" t="str">
        <f>IF(AU199="","",VLOOKUP(AU199,シフト記号表!$C$5:$Y$46,23,FALSE))</f>
        <v/>
      </c>
      <c r="AV201" s="184" t="str">
        <f>IF(AV199="","",VLOOKUP(AV199,シフト記号表!$C$5:$Y$46,23,FALSE))</f>
        <v/>
      </c>
      <c r="AW201" s="185" t="str">
        <f>IF(AW199="","",VLOOKUP(AW199,シフト記号表!$C$5:$Y$46,23,FALSE))</f>
        <v/>
      </c>
      <c r="AX201" s="185" t="str">
        <f>IF(AX199="","",VLOOKUP(AX199,シフト記号表!$C$5:$Y$46,23,FALSE))</f>
        <v/>
      </c>
      <c r="AY201" s="185" t="str">
        <f>IF(AY199="","",VLOOKUP(AY199,シフト記号表!$C$5:$Y$46,23,FALSE))</f>
        <v/>
      </c>
      <c r="AZ201" s="185" t="str">
        <f>IF(AZ199="","",VLOOKUP(AZ199,シフト記号表!$C$5:$Y$46,23,FALSE))</f>
        <v/>
      </c>
      <c r="BA201" s="185" t="str">
        <f>IF(BA199="","",VLOOKUP(BA199,シフト記号表!$C$5:$Y$46,23,FALSE))</f>
        <v/>
      </c>
      <c r="BB201" s="186" t="str">
        <f>IF(BB199="","",VLOOKUP(BB199,シフト記号表!$C$5:$Y$46,23,FALSE))</f>
        <v/>
      </c>
      <c r="BC201" s="184" t="str">
        <f>IF(BC199="","",VLOOKUP(BC199,シフト記号表!$C$5:$Y$46,23,FALSE))</f>
        <v/>
      </c>
      <c r="BD201" s="185" t="str">
        <f>IF(BD199="","",VLOOKUP(BD199,シフト記号表!$C$5:$Y$46,23,FALSE))</f>
        <v/>
      </c>
      <c r="BE201" s="185" t="str">
        <f>IF(BE199="","",VLOOKUP(BE199,シフト記号表!$C$5:$Y$46,23,FALSE))</f>
        <v/>
      </c>
      <c r="BF201" s="289">
        <f>IF($BI$3="計画",SUM(AA201:BB201),IF($BI$3="実績",SUM(AA201:BE201),""))</f>
        <v>0</v>
      </c>
      <c r="BG201" s="290"/>
      <c r="BH201" s="255">
        <f t="shared" si="50"/>
        <v>0</v>
      </c>
      <c r="BI201" s="256"/>
      <c r="BJ201" s="248"/>
      <c r="BK201" s="249"/>
      <c r="BL201" s="249"/>
      <c r="BM201" s="249"/>
      <c r="BN201" s="250"/>
    </row>
    <row r="202" spans="2:66" ht="20.25" customHeight="1" x14ac:dyDescent="0.4">
      <c r="B202" s="60"/>
      <c r="C202" s="257"/>
      <c r="D202" s="259"/>
      <c r="E202" s="260"/>
      <c r="F202" s="261"/>
      <c r="G202" s="263"/>
      <c r="H202" s="264"/>
      <c r="I202" s="237"/>
      <c r="J202" s="208"/>
      <c r="K202" s="237"/>
      <c r="L202" s="208"/>
      <c r="M202" s="265"/>
      <c r="N202" s="266"/>
      <c r="O202" s="267"/>
      <c r="P202" s="268"/>
      <c r="Q202" s="268"/>
      <c r="R202" s="264"/>
      <c r="S202" s="269"/>
      <c r="T202" s="243"/>
      <c r="U202" s="270"/>
      <c r="V202" s="25" t="s">
        <v>18</v>
      </c>
      <c r="W202" s="32"/>
      <c r="X202" s="32"/>
      <c r="Y202" s="20"/>
      <c r="Z202" s="68"/>
      <c r="AA202" s="211"/>
      <c r="AB202" s="217"/>
      <c r="AC202" s="217"/>
      <c r="AD202" s="217"/>
      <c r="AE202" s="217"/>
      <c r="AF202" s="217"/>
      <c r="AG202" s="213"/>
      <c r="AH202" s="211"/>
      <c r="AI202" s="217"/>
      <c r="AJ202" s="217"/>
      <c r="AK202" s="217"/>
      <c r="AL202" s="217"/>
      <c r="AM202" s="217"/>
      <c r="AN202" s="213"/>
      <c r="AO202" s="211"/>
      <c r="AP202" s="217"/>
      <c r="AQ202" s="217"/>
      <c r="AR202" s="217"/>
      <c r="AS202" s="217"/>
      <c r="AT202" s="217"/>
      <c r="AU202" s="213"/>
      <c r="AV202" s="211"/>
      <c r="AW202" s="217"/>
      <c r="AX202" s="217"/>
      <c r="AY202" s="217"/>
      <c r="AZ202" s="217"/>
      <c r="BA202" s="217"/>
      <c r="BB202" s="213"/>
      <c r="BC202" s="211"/>
      <c r="BD202" s="217"/>
      <c r="BE202" s="218"/>
      <c r="BF202" s="275"/>
      <c r="BG202" s="276"/>
      <c r="BH202" s="251"/>
      <c r="BI202" s="252"/>
      <c r="BJ202" s="242"/>
      <c r="BK202" s="243"/>
      <c r="BL202" s="243"/>
      <c r="BM202" s="243"/>
      <c r="BN202" s="244"/>
    </row>
    <row r="203" spans="2:66" ht="20.25" customHeight="1" x14ac:dyDescent="0.4">
      <c r="B203" s="58">
        <f>B200+1</f>
        <v>62</v>
      </c>
      <c r="C203" s="258"/>
      <c r="D203" s="262"/>
      <c r="E203" s="260"/>
      <c r="F203" s="261"/>
      <c r="G203" s="263"/>
      <c r="H203" s="264"/>
      <c r="I203" s="237"/>
      <c r="J203" s="208"/>
      <c r="K203" s="237"/>
      <c r="L203" s="208"/>
      <c r="M203" s="277"/>
      <c r="N203" s="278"/>
      <c r="O203" s="267"/>
      <c r="P203" s="268"/>
      <c r="Q203" s="268"/>
      <c r="R203" s="264"/>
      <c r="S203" s="271"/>
      <c r="T203" s="246"/>
      <c r="U203" s="272"/>
      <c r="V203" s="27" t="s">
        <v>84</v>
      </c>
      <c r="W203" s="28"/>
      <c r="X203" s="28"/>
      <c r="Y203" s="23"/>
      <c r="Z203" s="63"/>
      <c r="AA203" s="180" t="str">
        <f>IF(AA202="","",VLOOKUP(AA202,シフト記号表!$C$5:$W$46,21,FALSE))</f>
        <v/>
      </c>
      <c r="AB203" s="181" t="str">
        <f>IF(AB202="","",VLOOKUP(AB202,シフト記号表!$C$5:$W$46,21,FALSE))</f>
        <v/>
      </c>
      <c r="AC203" s="181" t="str">
        <f>IF(AC202="","",VLOOKUP(AC202,シフト記号表!$C$5:$W$46,21,FALSE))</f>
        <v/>
      </c>
      <c r="AD203" s="181" t="str">
        <f>IF(AD202="","",VLOOKUP(AD202,シフト記号表!$C$5:$W$46,21,FALSE))</f>
        <v/>
      </c>
      <c r="AE203" s="181" t="str">
        <f>IF(AE202="","",VLOOKUP(AE202,シフト記号表!$C$5:$W$46,21,FALSE))</f>
        <v/>
      </c>
      <c r="AF203" s="181" t="str">
        <f>IF(AF202="","",VLOOKUP(AF202,シフト記号表!$C$5:$W$46,21,FALSE))</f>
        <v/>
      </c>
      <c r="AG203" s="182" t="str">
        <f>IF(AG202="","",VLOOKUP(AG202,シフト記号表!$C$5:$W$46,21,FALSE))</f>
        <v/>
      </c>
      <c r="AH203" s="180" t="str">
        <f>IF(AH202="","",VLOOKUP(AH202,シフト記号表!$C$5:$W$46,21,FALSE))</f>
        <v/>
      </c>
      <c r="AI203" s="181" t="str">
        <f>IF(AI202="","",VLOOKUP(AI202,シフト記号表!$C$5:$W$46,21,FALSE))</f>
        <v/>
      </c>
      <c r="AJ203" s="181" t="str">
        <f>IF(AJ202="","",VLOOKUP(AJ202,シフト記号表!$C$5:$W$46,21,FALSE))</f>
        <v/>
      </c>
      <c r="AK203" s="181" t="str">
        <f>IF(AK202="","",VLOOKUP(AK202,シフト記号表!$C$5:$W$46,21,FALSE))</f>
        <v/>
      </c>
      <c r="AL203" s="181" t="str">
        <f>IF(AL202="","",VLOOKUP(AL202,シフト記号表!$C$5:$W$46,21,FALSE))</f>
        <v/>
      </c>
      <c r="AM203" s="181" t="str">
        <f>IF(AM202="","",VLOOKUP(AM202,シフト記号表!$C$5:$W$46,21,FALSE))</f>
        <v/>
      </c>
      <c r="AN203" s="182" t="str">
        <f>IF(AN202="","",VLOOKUP(AN202,シフト記号表!$C$5:$W$46,21,FALSE))</f>
        <v/>
      </c>
      <c r="AO203" s="180" t="str">
        <f>IF(AO202="","",VLOOKUP(AO202,シフト記号表!$C$5:$W$46,21,FALSE))</f>
        <v/>
      </c>
      <c r="AP203" s="181" t="str">
        <f>IF(AP202="","",VLOOKUP(AP202,シフト記号表!$C$5:$W$46,21,FALSE))</f>
        <v/>
      </c>
      <c r="AQ203" s="181" t="str">
        <f>IF(AQ202="","",VLOOKUP(AQ202,シフト記号表!$C$5:$W$46,21,FALSE))</f>
        <v/>
      </c>
      <c r="AR203" s="181" t="str">
        <f>IF(AR202="","",VLOOKUP(AR202,シフト記号表!$C$5:$W$46,21,FALSE))</f>
        <v/>
      </c>
      <c r="AS203" s="181" t="str">
        <f>IF(AS202="","",VLOOKUP(AS202,シフト記号表!$C$5:$W$46,21,FALSE))</f>
        <v/>
      </c>
      <c r="AT203" s="181" t="str">
        <f>IF(AT202="","",VLOOKUP(AT202,シフト記号表!$C$5:$W$46,21,FALSE))</f>
        <v/>
      </c>
      <c r="AU203" s="182" t="str">
        <f>IF(AU202="","",VLOOKUP(AU202,シフト記号表!$C$5:$W$46,21,FALSE))</f>
        <v/>
      </c>
      <c r="AV203" s="180" t="str">
        <f>IF(AV202="","",VLOOKUP(AV202,シフト記号表!$C$5:$W$46,21,FALSE))</f>
        <v/>
      </c>
      <c r="AW203" s="181" t="str">
        <f>IF(AW202="","",VLOOKUP(AW202,シフト記号表!$C$5:$W$46,21,FALSE))</f>
        <v/>
      </c>
      <c r="AX203" s="181" t="str">
        <f>IF(AX202="","",VLOOKUP(AX202,シフト記号表!$C$5:$W$46,21,FALSE))</f>
        <v/>
      </c>
      <c r="AY203" s="181" t="str">
        <f>IF(AY202="","",VLOOKUP(AY202,シフト記号表!$C$5:$W$46,21,FALSE))</f>
        <v/>
      </c>
      <c r="AZ203" s="181" t="str">
        <f>IF(AZ202="","",VLOOKUP(AZ202,シフト記号表!$C$5:$W$46,21,FALSE))</f>
        <v/>
      </c>
      <c r="BA203" s="181" t="str">
        <f>IF(BA202="","",VLOOKUP(BA202,シフト記号表!$C$5:$W$46,21,FALSE))</f>
        <v/>
      </c>
      <c r="BB203" s="182" t="str">
        <f>IF(BB202="","",VLOOKUP(BB202,シフト記号表!$C$5:$W$46,21,FALSE))</f>
        <v/>
      </c>
      <c r="BC203" s="180" t="str">
        <f>IF(BC202="","",VLOOKUP(BC202,シフト記号表!$C$5:$W$46,21,FALSE))</f>
        <v/>
      </c>
      <c r="BD203" s="181" t="str">
        <f>IF(BD202="","",VLOOKUP(BD202,シフト記号表!$C$5:$W$46,21,FALSE))</f>
        <v/>
      </c>
      <c r="BE203" s="181" t="str">
        <f>IF(BE202="","",VLOOKUP(BE202,シフト記号表!$C$5:$W$46,21,FALSE))</f>
        <v/>
      </c>
      <c r="BF203" s="279">
        <f>IF($BI$3="計画",SUM(AA203:BB203),IF($BI$3="実績",SUM(AA203:BE203),""))</f>
        <v>0</v>
      </c>
      <c r="BG203" s="280"/>
      <c r="BH203" s="253">
        <f t="shared" ref="BH203:BH204" si="51">IF($BI$3="計画",BF203/4,IF($BI$3="実績",(BF203/($BI$7/7)),""))</f>
        <v>0</v>
      </c>
      <c r="BI203" s="254"/>
      <c r="BJ203" s="245"/>
      <c r="BK203" s="246"/>
      <c r="BL203" s="246"/>
      <c r="BM203" s="246"/>
      <c r="BN203" s="247"/>
    </row>
    <row r="204" spans="2:66" ht="20.25" customHeight="1" x14ac:dyDescent="0.4">
      <c r="B204" s="59"/>
      <c r="C204" s="258"/>
      <c r="D204" s="262"/>
      <c r="E204" s="260"/>
      <c r="F204" s="261"/>
      <c r="G204" s="281"/>
      <c r="H204" s="282"/>
      <c r="I204" s="283">
        <f>G203</f>
        <v>0</v>
      </c>
      <c r="J204" s="282"/>
      <c r="K204" s="283">
        <f>M203</f>
        <v>0</v>
      </c>
      <c r="L204" s="282"/>
      <c r="M204" s="284"/>
      <c r="N204" s="285"/>
      <c r="O204" s="286"/>
      <c r="P204" s="287"/>
      <c r="Q204" s="287"/>
      <c r="R204" s="288"/>
      <c r="S204" s="273"/>
      <c r="T204" s="249"/>
      <c r="U204" s="274"/>
      <c r="V204" s="29" t="s">
        <v>126</v>
      </c>
      <c r="W204" s="52"/>
      <c r="X204" s="52"/>
      <c r="Y204" s="53"/>
      <c r="Z204" s="69"/>
      <c r="AA204" s="184" t="str">
        <f>IF(AA202="","",VLOOKUP(AA202,シフト記号表!$C$5:$Y$46,23,FALSE))</f>
        <v/>
      </c>
      <c r="AB204" s="185" t="str">
        <f>IF(AB202="","",VLOOKUP(AB202,シフト記号表!$C$5:$Y$46,23,FALSE))</f>
        <v/>
      </c>
      <c r="AC204" s="185" t="str">
        <f>IF(AC202="","",VLOOKUP(AC202,シフト記号表!$C$5:$Y$46,23,FALSE))</f>
        <v/>
      </c>
      <c r="AD204" s="185" t="str">
        <f>IF(AD202="","",VLOOKUP(AD202,シフト記号表!$C$5:$Y$46,23,FALSE))</f>
        <v/>
      </c>
      <c r="AE204" s="185" t="str">
        <f>IF(AE202="","",VLOOKUP(AE202,シフト記号表!$C$5:$Y$46,23,FALSE))</f>
        <v/>
      </c>
      <c r="AF204" s="185" t="str">
        <f>IF(AF202="","",VLOOKUP(AF202,シフト記号表!$C$5:$Y$46,23,FALSE))</f>
        <v/>
      </c>
      <c r="AG204" s="186" t="str">
        <f>IF(AG202="","",VLOOKUP(AG202,シフト記号表!$C$5:$Y$46,23,FALSE))</f>
        <v/>
      </c>
      <c r="AH204" s="184" t="str">
        <f>IF(AH202="","",VLOOKUP(AH202,シフト記号表!$C$5:$Y$46,23,FALSE))</f>
        <v/>
      </c>
      <c r="AI204" s="185" t="str">
        <f>IF(AI202="","",VLOOKUP(AI202,シフト記号表!$C$5:$Y$46,23,FALSE))</f>
        <v/>
      </c>
      <c r="AJ204" s="185" t="str">
        <f>IF(AJ202="","",VLOOKUP(AJ202,シフト記号表!$C$5:$Y$46,23,FALSE))</f>
        <v/>
      </c>
      <c r="AK204" s="185" t="str">
        <f>IF(AK202="","",VLOOKUP(AK202,シフト記号表!$C$5:$Y$46,23,FALSE))</f>
        <v/>
      </c>
      <c r="AL204" s="185" t="str">
        <f>IF(AL202="","",VLOOKUP(AL202,シフト記号表!$C$5:$Y$46,23,FALSE))</f>
        <v/>
      </c>
      <c r="AM204" s="185" t="str">
        <f>IF(AM202="","",VLOOKUP(AM202,シフト記号表!$C$5:$Y$46,23,FALSE))</f>
        <v/>
      </c>
      <c r="AN204" s="186" t="str">
        <f>IF(AN202="","",VLOOKUP(AN202,シフト記号表!$C$5:$Y$46,23,FALSE))</f>
        <v/>
      </c>
      <c r="AO204" s="184" t="str">
        <f>IF(AO202="","",VLOOKUP(AO202,シフト記号表!$C$5:$Y$46,23,FALSE))</f>
        <v/>
      </c>
      <c r="AP204" s="185" t="str">
        <f>IF(AP202="","",VLOOKUP(AP202,シフト記号表!$C$5:$Y$46,23,FALSE))</f>
        <v/>
      </c>
      <c r="AQ204" s="185" t="str">
        <f>IF(AQ202="","",VLOOKUP(AQ202,シフト記号表!$C$5:$Y$46,23,FALSE))</f>
        <v/>
      </c>
      <c r="AR204" s="185" t="str">
        <f>IF(AR202="","",VLOOKUP(AR202,シフト記号表!$C$5:$Y$46,23,FALSE))</f>
        <v/>
      </c>
      <c r="AS204" s="185" t="str">
        <f>IF(AS202="","",VLOOKUP(AS202,シフト記号表!$C$5:$Y$46,23,FALSE))</f>
        <v/>
      </c>
      <c r="AT204" s="185" t="str">
        <f>IF(AT202="","",VLOOKUP(AT202,シフト記号表!$C$5:$Y$46,23,FALSE))</f>
        <v/>
      </c>
      <c r="AU204" s="186" t="str">
        <f>IF(AU202="","",VLOOKUP(AU202,シフト記号表!$C$5:$Y$46,23,FALSE))</f>
        <v/>
      </c>
      <c r="AV204" s="184" t="str">
        <f>IF(AV202="","",VLOOKUP(AV202,シフト記号表!$C$5:$Y$46,23,FALSE))</f>
        <v/>
      </c>
      <c r="AW204" s="185" t="str">
        <f>IF(AW202="","",VLOOKUP(AW202,シフト記号表!$C$5:$Y$46,23,FALSE))</f>
        <v/>
      </c>
      <c r="AX204" s="185" t="str">
        <f>IF(AX202="","",VLOOKUP(AX202,シフト記号表!$C$5:$Y$46,23,FALSE))</f>
        <v/>
      </c>
      <c r="AY204" s="185" t="str">
        <f>IF(AY202="","",VLOOKUP(AY202,シフト記号表!$C$5:$Y$46,23,FALSE))</f>
        <v/>
      </c>
      <c r="AZ204" s="185" t="str">
        <f>IF(AZ202="","",VLOOKUP(AZ202,シフト記号表!$C$5:$Y$46,23,FALSE))</f>
        <v/>
      </c>
      <c r="BA204" s="185" t="str">
        <f>IF(BA202="","",VLOOKUP(BA202,シフト記号表!$C$5:$Y$46,23,FALSE))</f>
        <v/>
      </c>
      <c r="BB204" s="186" t="str">
        <f>IF(BB202="","",VLOOKUP(BB202,シフト記号表!$C$5:$Y$46,23,FALSE))</f>
        <v/>
      </c>
      <c r="BC204" s="184" t="str">
        <f>IF(BC202="","",VLOOKUP(BC202,シフト記号表!$C$5:$Y$46,23,FALSE))</f>
        <v/>
      </c>
      <c r="BD204" s="185" t="str">
        <f>IF(BD202="","",VLOOKUP(BD202,シフト記号表!$C$5:$Y$46,23,FALSE))</f>
        <v/>
      </c>
      <c r="BE204" s="185" t="str">
        <f>IF(BE202="","",VLOOKUP(BE202,シフト記号表!$C$5:$Y$46,23,FALSE))</f>
        <v/>
      </c>
      <c r="BF204" s="289">
        <f>IF($BI$3="計画",SUM(AA204:BB204),IF($BI$3="実績",SUM(AA204:BE204),""))</f>
        <v>0</v>
      </c>
      <c r="BG204" s="290"/>
      <c r="BH204" s="255">
        <f t="shared" si="51"/>
        <v>0</v>
      </c>
      <c r="BI204" s="256"/>
      <c r="BJ204" s="248"/>
      <c r="BK204" s="249"/>
      <c r="BL204" s="249"/>
      <c r="BM204" s="249"/>
      <c r="BN204" s="250"/>
    </row>
    <row r="205" spans="2:66" ht="20.25" customHeight="1" x14ac:dyDescent="0.4">
      <c r="B205" s="60"/>
      <c r="C205" s="257"/>
      <c r="D205" s="259"/>
      <c r="E205" s="260"/>
      <c r="F205" s="261"/>
      <c r="G205" s="263"/>
      <c r="H205" s="264"/>
      <c r="I205" s="207"/>
      <c r="J205" s="208"/>
      <c r="K205" s="207"/>
      <c r="L205" s="208"/>
      <c r="M205" s="265"/>
      <c r="N205" s="266"/>
      <c r="O205" s="267"/>
      <c r="P205" s="268"/>
      <c r="Q205" s="268"/>
      <c r="R205" s="264"/>
      <c r="S205" s="269"/>
      <c r="T205" s="243"/>
      <c r="U205" s="270"/>
      <c r="V205" s="25" t="s">
        <v>18</v>
      </c>
      <c r="W205" s="32"/>
      <c r="X205" s="32"/>
      <c r="Y205" s="20"/>
      <c r="Z205" s="68"/>
      <c r="AA205" s="211"/>
      <c r="AB205" s="217"/>
      <c r="AC205" s="217"/>
      <c r="AD205" s="217"/>
      <c r="AE205" s="217"/>
      <c r="AF205" s="217"/>
      <c r="AG205" s="213"/>
      <c r="AH205" s="211"/>
      <c r="AI205" s="217"/>
      <c r="AJ205" s="217"/>
      <c r="AK205" s="217"/>
      <c r="AL205" s="217"/>
      <c r="AM205" s="217"/>
      <c r="AN205" s="213"/>
      <c r="AO205" s="211"/>
      <c r="AP205" s="217"/>
      <c r="AQ205" s="217"/>
      <c r="AR205" s="217"/>
      <c r="AS205" s="217"/>
      <c r="AT205" s="217"/>
      <c r="AU205" s="213"/>
      <c r="AV205" s="211"/>
      <c r="AW205" s="217"/>
      <c r="AX205" s="217"/>
      <c r="AY205" s="217"/>
      <c r="AZ205" s="217"/>
      <c r="BA205" s="217"/>
      <c r="BB205" s="213"/>
      <c r="BC205" s="211"/>
      <c r="BD205" s="217"/>
      <c r="BE205" s="218"/>
      <c r="BF205" s="275"/>
      <c r="BG205" s="276"/>
      <c r="BH205" s="251"/>
      <c r="BI205" s="252"/>
      <c r="BJ205" s="242"/>
      <c r="BK205" s="243"/>
      <c r="BL205" s="243"/>
      <c r="BM205" s="243"/>
      <c r="BN205" s="244"/>
    </row>
    <row r="206" spans="2:66" ht="20.25" customHeight="1" x14ac:dyDescent="0.4">
      <c r="B206" s="58">
        <f>B203+1</f>
        <v>63</v>
      </c>
      <c r="C206" s="258"/>
      <c r="D206" s="262"/>
      <c r="E206" s="260"/>
      <c r="F206" s="261"/>
      <c r="G206" s="263"/>
      <c r="H206" s="264"/>
      <c r="I206" s="207"/>
      <c r="J206" s="208"/>
      <c r="K206" s="207"/>
      <c r="L206" s="208"/>
      <c r="M206" s="277"/>
      <c r="N206" s="278"/>
      <c r="O206" s="267"/>
      <c r="P206" s="268"/>
      <c r="Q206" s="268"/>
      <c r="R206" s="264"/>
      <c r="S206" s="271"/>
      <c r="T206" s="246"/>
      <c r="U206" s="272"/>
      <c r="V206" s="27" t="s">
        <v>84</v>
      </c>
      <c r="W206" s="28"/>
      <c r="X206" s="28"/>
      <c r="Y206" s="23"/>
      <c r="Z206" s="63"/>
      <c r="AA206" s="180" t="str">
        <f>IF(AA205="","",VLOOKUP(AA205,シフト記号表!$C$5:$W$46,21,FALSE))</f>
        <v/>
      </c>
      <c r="AB206" s="181" t="str">
        <f>IF(AB205="","",VLOOKUP(AB205,シフト記号表!$C$5:$W$46,21,FALSE))</f>
        <v/>
      </c>
      <c r="AC206" s="181" t="str">
        <f>IF(AC205="","",VLOOKUP(AC205,シフト記号表!$C$5:$W$46,21,FALSE))</f>
        <v/>
      </c>
      <c r="AD206" s="181" t="str">
        <f>IF(AD205="","",VLOOKUP(AD205,シフト記号表!$C$5:$W$46,21,FALSE))</f>
        <v/>
      </c>
      <c r="AE206" s="181" t="str">
        <f>IF(AE205="","",VLOOKUP(AE205,シフト記号表!$C$5:$W$46,21,FALSE))</f>
        <v/>
      </c>
      <c r="AF206" s="181" t="str">
        <f>IF(AF205="","",VLOOKUP(AF205,シフト記号表!$C$5:$W$46,21,FALSE))</f>
        <v/>
      </c>
      <c r="AG206" s="182" t="str">
        <f>IF(AG205="","",VLOOKUP(AG205,シフト記号表!$C$5:$W$46,21,FALSE))</f>
        <v/>
      </c>
      <c r="AH206" s="180" t="str">
        <f>IF(AH205="","",VLOOKUP(AH205,シフト記号表!$C$5:$W$46,21,FALSE))</f>
        <v/>
      </c>
      <c r="AI206" s="181" t="str">
        <f>IF(AI205="","",VLOOKUP(AI205,シフト記号表!$C$5:$W$46,21,FALSE))</f>
        <v/>
      </c>
      <c r="AJ206" s="181" t="str">
        <f>IF(AJ205="","",VLOOKUP(AJ205,シフト記号表!$C$5:$W$46,21,FALSE))</f>
        <v/>
      </c>
      <c r="AK206" s="181" t="str">
        <f>IF(AK205="","",VLOOKUP(AK205,シフト記号表!$C$5:$W$46,21,FALSE))</f>
        <v/>
      </c>
      <c r="AL206" s="181" t="str">
        <f>IF(AL205="","",VLOOKUP(AL205,シフト記号表!$C$5:$W$46,21,FALSE))</f>
        <v/>
      </c>
      <c r="AM206" s="181" t="str">
        <f>IF(AM205="","",VLOOKUP(AM205,シフト記号表!$C$5:$W$46,21,FALSE))</f>
        <v/>
      </c>
      <c r="AN206" s="182" t="str">
        <f>IF(AN205="","",VLOOKUP(AN205,シフト記号表!$C$5:$W$46,21,FALSE))</f>
        <v/>
      </c>
      <c r="AO206" s="180" t="str">
        <f>IF(AO205="","",VLOOKUP(AO205,シフト記号表!$C$5:$W$46,21,FALSE))</f>
        <v/>
      </c>
      <c r="AP206" s="181" t="str">
        <f>IF(AP205="","",VLOOKUP(AP205,シフト記号表!$C$5:$W$46,21,FALSE))</f>
        <v/>
      </c>
      <c r="AQ206" s="181" t="str">
        <f>IF(AQ205="","",VLOOKUP(AQ205,シフト記号表!$C$5:$W$46,21,FALSE))</f>
        <v/>
      </c>
      <c r="AR206" s="181" t="str">
        <f>IF(AR205="","",VLOOKUP(AR205,シフト記号表!$C$5:$W$46,21,FALSE))</f>
        <v/>
      </c>
      <c r="AS206" s="181" t="str">
        <f>IF(AS205="","",VLOOKUP(AS205,シフト記号表!$C$5:$W$46,21,FALSE))</f>
        <v/>
      </c>
      <c r="AT206" s="181" t="str">
        <f>IF(AT205="","",VLOOKUP(AT205,シフト記号表!$C$5:$W$46,21,FALSE))</f>
        <v/>
      </c>
      <c r="AU206" s="182" t="str">
        <f>IF(AU205="","",VLOOKUP(AU205,シフト記号表!$C$5:$W$46,21,FALSE))</f>
        <v/>
      </c>
      <c r="AV206" s="180" t="str">
        <f>IF(AV205="","",VLOOKUP(AV205,シフト記号表!$C$5:$W$46,21,FALSE))</f>
        <v/>
      </c>
      <c r="AW206" s="181" t="str">
        <f>IF(AW205="","",VLOOKUP(AW205,シフト記号表!$C$5:$W$46,21,FALSE))</f>
        <v/>
      </c>
      <c r="AX206" s="181" t="str">
        <f>IF(AX205="","",VLOOKUP(AX205,シフト記号表!$C$5:$W$46,21,FALSE))</f>
        <v/>
      </c>
      <c r="AY206" s="181" t="str">
        <f>IF(AY205="","",VLOOKUP(AY205,シフト記号表!$C$5:$W$46,21,FALSE))</f>
        <v/>
      </c>
      <c r="AZ206" s="181" t="str">
        <f>IF(AZ205="","",VLOOKUP(AZ205,シフト記号表!$C$5:$W$46,21,FALSE))</f>
        <v/>
      </c>
      <c r="BA206" s="181" t="str">
        <f>IF(BA205="","",VLOOKUP(BA205,シフト記号表!$C$5:$W$46,21,FALSE))</f>
        <v/>
      </c>
      <c r="BB206" s="182" t="str">
        <f>IF(BB205="","",VLOOKUP(BB205,シフト記号表!$C$5:$W$46,21,FALSE))</f>
        <v/>
      </c>
      <c r="BC206" s="180" t="str">
        <f>IF(BC205="","",VLOOKUP(BC205,シフト記号表!$C$5:$W$46,21,FALSE))</f>
        <v/>
      </c>
      <c r="BD206" s="181" t="str">
        <f>IF(BD205="","",VLOOKUP(BD205,シフト記号表!$C$5:$W$46,21,FALSE))</f>
        <v/>
      </c>
      <c r="BE206" s="181" t="str">
        <f>IF(BE205="","",VLOOKUP(BE205,シフト記号表!$C$5:$W$46,21,FALSE))</f>
        <v/>
      </c>
      <c r="BF206" s="279">
        <f>IF($BI$3="計画",SUM(AA206:BB206),IF($BI$3="実績",SUM(AA206:BE206),""))</f>
        <v>0</v>
      </c>
      <c r="BG206" s="280"/>
      <c r="BH206" s="253">
        <f>IF($BI$3="計画",BF206/4,IF($BI$3="実績",(BF206/($BI$7/7)),""))</f>
        <v>0</v>
      </c>
      <c r="BI206" s="254"/>
      <c r="BJ206" s="245"/>
      <c r="BK206" s="246"/>
      <c r="BL206" s="246"/>
      <c r="BM206" s="246"/>
      <c r="BN206" s="247"/>
    </row>
    <row r="207" spans="2:66" ht="20.25" customHeight="1" x14ac:dyDescent="0.4">
      <c r="B207" s="59"/>
      <c r="C207" s="258"/>
      <c r="D207" s="262"/>
      <c r="E207" s="260"/>
      <c r="F207" s="261"/>
      <c r="G207" s="281"/>
      <c r="H207" s="282"/>
      <c r="I207" s="283">
        <f>G206</f>
        <v>0</v>
      </c>
      <c r="J207" s="282"/>
      <c r="K207" s="283">
        <f>M206</f>
        <v>0</v>
      </c>
      <c r="L207" s="282"/>
      <c r="M207" s="284"/>
      <c r="N207" s="285"/>
      <c r="O207" s="286"/>
      <c r="P207" s="287"/>
      <c r="Q207" s="287"/>
      <c r="R207" s="288"/>
      <c r="S207" s="273"/>
      <c r="T207" s="249"/>
      <c r="U207" s="274"/>
      <c r="V207" s="29" t="s">
        <v>126</v>
      </c>
      <c r="W207" s="52"/>
      <c r="X207" s="52"/>
      <c r="Y207" s="53"/>
      <c r="Z207" s="69"/>
      <c r="AA207" s="184" t="str">
        <f>IF(AA205="","",VLOOKUP(AA205,シフト記号表!$C$5:$Y$46,23,FALSE))</f>
        <v/>
      </c>
      <c r="AB207" s="185" t="str">
        <f>IF(AB205="","",VLOOKUP(AB205,シフト記号表!$C$5:$Y$46,23,FALSE))</f>
        <v/>
      </c>
      <c r="AC207" s="185" t="str">
        <f>IF(AC205="","",VLOOKUP(AC205,シフト記号表!$C$5:$Y$46,23,FALSE))</f>
        <v/>
      </c>
      <c r="AD207" s="185" t="str">
        <f>IF(AD205="","",VLOOKUP(AD205,シフト記号表!$C$5:$Y$46,23,FALSE))</f>
        <v/>
      </c>
      <c r="AE207" s="185" t="str">
        <f>IF(AE205="","",VLOOKUP(AE205,シフト記号表!$C$5:$Y$46,23,FALSE))</f>
        <v/>
      </c>
      <c r="AF207" s="185" t="str">
        <f>IF(AF205="","",VLOOKUP(AF205,シフト記号表!$C$5:$Y$46,23,FALSE))</f>
        <v/>
      </c>
      <c r="AG207" s="186" t="str">
        <f>IF(AG205="","",VLOOKUP(AG205,シフト記号表!$C$5:$Y$46,23,FALSE))</f>
        <v/>
      </c>
      <c r="AH207" s="184" t="str">
        <f>IF(AH205="","",VLOOKUP(AH205,シフト記号表!$C$5:$Y$46,23,FALSE))</f>
        <v/>
      </c>
      <c r="AI207" s="185" t="str">
        <f>IF(AI205="","",VLOOKUP(AI205,シフト記号表!$C$5:$Y$46,23,FALSE))</f>
        <v/>
      </c>
      <c r="AJ207" s="185" t="str">
        <f>IF(AJ205="","",VLOOKUP(AJ205,シフト記号表!$C$5:$Y$46,23,FALSE))</f>
        <v/>
      </c>
      <c r="AK207" s="185" t="str">
        <f>IF(AK205="","",VLOOKUP(AK205,シフト記号表!$C$5:$Y$46,23,FALSE))</f>
        <v/>
      </c>
      <c r="AL207" s="185" t="str">
        <f>IF(AL205="","",VLOOKUP(AL205,シフト記号表!$C$5:$Y$46,23,FALSE))</f>
        <v/>
      </c>
      <c r="AM207" s="185" t="str">
        <f>IF(AM205="","",VLOOKUP(AM205,シフト記号表!$C$5:$Y$46,23,FALSE))</f>
        <v/>
      </c>
      <c r="AN207" s="186" t="str">
        <f>IF(AN205="","",VLOOKUP(AN205,シフト記号表!$C$5:$Y$46,23,FALSE))</f>
        <v/>
      </c>
      <c r="AO207" s="184" t="str">
        <f>IF(AO205="","",VLOOKUP(AO205,シフト記号表!$C$5:$Y$46,23,FALSE))</f>
        <v/>
      </c>
      <c r="AP207" s="185" t="str">
        <f>IF(AP205="","",VLOOKUP(AP205,シフト記号表!$C$5:$Y$46,23,FALSE))</f>
        <v/>
      </c>
      <c r="AQ207" s="185" t="str">
        <f>IF(AQ205="","",VLOOKUP(AQ205,シフト記号表!$C$5:$Y$46,23,FALSE))</f>
        <v/>
      </c>
      <c r="AR207" s="185" t="str">
        <f>IF(AR205="","",VLOOKUP(AR205,シフト記号表!$C$5:$Y$46,23,FALSE))</f>
        <v/>
      </c>
      <c r="AS207" s="185" t="str">
        <f>IF(AS205="","",VLOOKUP(AS205,シフト記号表!$C$5:$Y$46,23,FALSE))</f>
        <v/>
      </c>
      <c r="AT207" s="185" t="str">
        <f>IF(AT205="","",VLOOKUP(AT205,シフト記号表!$C$5:$Y$46,23,FALSE))</f>
        <v/>
      </c>
      <c r="AU207" s="186" t="str">
        <f>IF(AU205="","",VLOOKUP(AU205,シフト記号表!$C$5:$Y$46,23,FALSE))</f>
        <v/>
      </c>
      <c r="AV207" s="184" t="str">
        <f>IF(AV205="","",VLOOKUP(AV205,シフト記号表!$C$5:$Y$46,23,FALSE))</f>
        <v/>
      </c>
      <c r="AW207" s="185" t="str">
        <f>IF(AW205="","",VLOOKUP(AW205,シフト記号表!$C$5:$Y$46,23,FALSE))</f>
        <v/>
      </c>
      <c r="AX207" s="185" t="str">
        <f>IF(AX205="","",VLOOKUP(AX205,シフト記号表!$C$5:$Y$46,23,FALSE))</f>
        <v/>
      </c>
      <c r="AY207" s="185" t="str">
        <f>IF(AY205="","",VLOOKUP(AY205,シフト記号表!$C$5:$Y$46,23,FALSE))</f>
        <v/>
      </c>
      <c r="AZ207" s="185" t="str">
        <f>IF(AZ205="","",VLOOKUP(AZ205,シフト記号表!$C$5:$Y$46,23,FALSE))</f>
        <v/>
      </c>
      <c r="BA207" s="185" t="str">
        <f>IF(BA205="","",VLOOKUP(BA205,シフト記号表!$C$5:$Y$46,23,FALSE))</f>
        <v/>
      </c>
      <c r="BB207" s="186" t="str">
        <f>IF(BB205="","",VLOOKUP(BB205,シフト記号表!$C$5:$Y$46,23,FALSE))</f>
        <v/>
      </c>
      <c r="BC207" s="184" t="str">
        <f>IF(BC205="","",VLOOKUP(BC205,シフト記号表!$C$5:$Y$46,23,FALSE))</f>
        <v/>
      </c>
      <c r="BD207" s="185" t="str">
        <f>IF(BD205="","",VLOOKUP(BD205,シフト記号表!$C$5:$Y$46,23,FALSE))</f>
        <v/>
      </c>
      <c r="BE207" s="185" t="str">
        <f>IF(BE205="","",VLOOKUP(BE205,シフト記号表!$C$5:$Y$46,23,FALSE))</f>
        <v/>
      </c>
      <c r="BF207" s="289">
        <f>IF($BI$3="計画",SUM(AA207:BB207),IF($BI$3="実績",SUM(AA207:BE207),""))</f>
        <v>0</v>
      </c>
      <c r="BG207" s="290"/>
      <c r="BH207" s="255">
        <f>IF($BI$3="計画",BF207/4,IF($BI$3="実績",(BF207/($BI$7/7)),""))</f>
        <v>0</v>
      </c>
      <c r="BI207" s="256"/>
      <c r="BJ207" s="248"/>
      <c r="BK207" s="249"/>
      <c r="BL207" s="249"/>
      <c r="BM207" s="249"/>
      <c r="BN207" s="250"/>
    </row>
    <row r="208" spans="2:66" ht="20.25" customHeight="1" x14ac:dyDescent="0.4">
      <c r="B208" s="60"/>
      <c r="C208" s="257"/>
      <c r="D208" s="259"/>
      <c r="E208" s="260"/>
      <c r="F208" s="261"/>
      <c r="G208" s="263"/>
      <c r="H208" s="264"/>
      <c r="I208" s="207"/>
      <c r="J208" s="208"/>
      <c r="K208" s="207"/>
      <c r="L208" s="208"/>
      <c r="M208" s="265"/>
      <c r="N208" s="266"/>
      <c r="O208" s="267"/>
      <c r="P208" s="268"/>
      <c r="Q208" s="268"/>
      <c r="R208" s="264"/>
      <c r="S208" s="269"/>
      <c r="T208" s="243"/>
      <c r="U208" s="270"/>
      <c r="V208" s="25" t="s">
        <v>18</v>
      </c>
      <c r="W208" s="32"/>
      <c r="X208" s="32"/>
      <c r="Y208" s="20"/>
      <c r="Z208" s="68"/>
      <c r="AA208" s="211"/>
      <c r="AB208" s="217"/>
      <c r="AC208" s="217"/>
      <c r="AD208" s="217"/>
      <c r="AE208" s="217"/>
      <c r="AF208" s="217"/>
      <c r="AG208" s="213"/>
      <c r="AH208" s="211"/>
      <c r="AI208" s="217"/>
      <c r="AJ208" s="217"/>
      <c r="AK208" s="217"/>
      <c r="AL208" s="217"/>
      <c r="AM208" s="217"/>
      <c r="AN208" s="213"/>
      <c r="AO208" s="211"/>
      <c r="AP208" s="217"/>
      <c r="AQ208" s="217"/>
      <c r="AR208" s="217"/>
      <c r="AS208" s="217"/>
      <c r="AT208" s="217"/>
      <c r="AU208" s="213"/>
      <c r="AV208" s="211"/>
      <c r="AW208" s="217"/>
      <c r="AX208" s="217"/>
      <c r="AY208" s="217"/>
      <c r="AZ208" s="217"/>
      <c r="BA208" s="217"/>
      <c r="BB208" s="213"/>
      <c r="BC208" s="211"/>
      <c r="BD208" s="217"/>
      <c r="BE208" s="218"/>
      <c r="BF208" s="275"/>
      <c r="BG208" s="276"/>
      <c r="BH208" s="251"/>
      <c r="BI208" s="252"/>
      <c r="BJ208" s="242"/>
      <c r="BK208" s="243"/>
      <c r="BL208" s="243"/>
      <c r="BM208" s="243"/>
      <c r="BN208" s="244"/>
    </row>
    <row r="209" spans="2:66" ht="20.25" customHeight="1" x14ac:dyDescent="0.4">
      <c r="B209" s="58">
        <f>B206+1</f>
        <v>64</v>
      </c>
      <c r="C209" s="258"/>
      <c r="D209" s="262"/>
      <c r="E209" s="260"/>
      <c r="F209" s="261"/>
      <c r="G209" s="263"/>
      <c r="H209" s="264"/>
      <c r="I209" s="207"/>
      <c r="J209" s="208"/>
      <c r="K209" s="207"/>
      <c r="L209" s="208"/>
      <c r="M209" s="277"/>
      <c r="N209" s="278"/>
      <c r="O209" s="267"/>
      <c r="P209" s="268"/>
      <c r="Q209" s="268"/>
      <c r="R209" s="264"/>
      <c r="S209" s="271"/>
      <c r="T209" s="246"/>
      <c r="U209" s="272"/>
      <c r="V209" s="27" t="s">
        <v>84</v>
      </c>
      <c r="W209" s="28"/>
      <c r="X209" s="28"/>
      <c r="Y209" s="23"/>
      <c r="Z209" s="63"/>
      <c r="AA209" s="180" t="str">
        <f>IF(AA208="","",VLOOKUP(AA208,シフト記号表!$C$5:$W$46,21,FALSE))</f>
        <v/>
      </c>
      <c r="AB209" s="181" t="str">
        <f>IF(AB208="","",VLOOKUP(AB208,シフト記号表!$C$5:$W$46,21,FALSE))</f>
        <v/>
      </c>
      <c r="AC209" s="181" t="str">
        <f>IF(AC208="","",VLOOKUP(AC208,シフト記号表!$C$5:$W$46,21,FALSE))</f>
        <v/>
      </c>
      <c r="AD209" s="181" t="str">
        <f>IF(AD208="","",VLOOKUP(AD208,シフト記号表!$C$5:$W$46,21,FALSE))</f>
        <v/>
      </c>
      <c r="AE209" s="181" t="str">
        <f>IF(AE208="","",VLOOKUP(AE208,シフト記号表!$C$5:$W$46,21,FALSE))</f>
        <v/>
      </c>
      <c r="AF209" s="181" t="str">
        <f>IF(AF208="","",VLOOKUP(AF208,シフト記号表!$C$5:$W$46,21,FALSE))</f>
        <v/>
      </c>
      <c r="AG209" s="182" t="str">
        <f>IF(AG208="","",VLOOKUP(AG208,シフト記号表!$C$5:$W$46,21,FALSE))</f>
        <v/>
      </c>
      <c r="AH209" s="180" t="str">
        <f>IF(AH208="","",VLOOKUP(AH208,シフト記号表!$C$5:$W$46,21,FALSE))</f>
        <v/>
      </c>
      <c r="AI209" s="181" t="str">
        <f>IF(AI208="","",VLOOKUP(AI208,シフト記号表!$C$5:$W$46,21,FALSE))</f>
        <v/>
      </c>
      <c r="AJ209" s="181" t="str">
        <f>IF(AJ208="","",VLOOKUP(AJ208,シフト記号表!$C$5:$W$46,21,FALSE))</f>
        <v/>
      </c>
      <c r="AK209" s="181" t="str">
        <f>IF(AK208="","",VLOOKUP(AK208,シフト記号表!$C$5:$W$46,21,FALSE))</f>
        <v/>
      </c>
      <c r="AL209" s="181" t="str">
        <f>IF(AL208="","",VLOOKUP(AL208,シフト記号表!$C$5:$W$46,21,FALSE))</f>
        <v/>
      </c>
      <c r="AM209" s="181" t="str">
        <f>IF(AM208="","",VLOOKUP(AM208,シフト記号表!$C$5:$W$46,21,FALSE))</f>
        <v/>
      </c>
      <c r="AN209" s="182" t="str">
        <f>IF(AN208="","",VLOOKUP(AN208,シフト記号表!$C$5:$W$46,21,FALSE))</f>
        <v/>
      </c>
      <c r="AO209" s="180" t="str">
        <f>IF(AO208="","",VLOOKUP(AO208,シフト記号表!$C$5:$W$46,21,FALSE))</f>
        <v/>
      </c>
      <c r="AP209" s="181" t="str">
        <f>IF(AP208="","",VLOOKUP(AP208,シフト記号表!$C$5:$W$46,21,FALSE))</f>
        <v/>
      </c>
      <c r="AQ209" s="181" t="str">
        <f>IF(AQ208="","",VLOOKUP(AQ208,シフト記号表!$C$5:$W$46,21,FALSE))</f>
        <v/>
      </c>
      <c r="AR209" s="181" t="str">
        <f>IF(AR208="","",VLOOKUP(AR208,シフト記号表!$C$5:$W$46,21,FALSE))</f>
        <v/>
      </c>
      <c r="AS209" s="181" t="str">
        <f>IF(AS208="","",VLOOKUP(AS208,シフト記号表!$C$5:$W$46,21,FALSE))</f>
        <v/>
      </c>
      <c r="AT209" s="181" t="str">
        <f>IF(AT208="","",VLOOKUP(AT208,シフト記号表!$C$5:$W$46,21,FALSE))</f>
        <v/>
      </c>
      <c r="AU209" s="182" t="str">
        <f>IF(AU208="","",VLOOKUP(AU208,シフト記号表!$C$5:$W$46,21,FALSE))</f>
        <v/>
      </c>
      <c r="AV209" s="180" t="str">
        <f>IF(AV208="","",VLOOKUP(AV208,シフト記号表!$C$5:$W$46,21,FALSE))</f>
        <v/>
      </c>
      <c r="AW209" s="181" t="str">
        <f>IF(AW208="","",VLOOKUP(AW208,シフト記号表!$C$5:$W$46,21,FALSE))</f>
        <v/>
      </c>
      <c r="AX209" s="181" t="str">
        <f>IF(AX208="","",VLOOKUP(AX208,シフト記号表!$C$5:$W$46,21,FALSE))</f>
        <v/>
      </c>
      <c r="AY209" s="181" t="str">
        <f>IF(AY208="","",VLOOKUP(AY208,シフト記号表!$C$5:$W$46,21,FALSE))</f>
        <v/>
      </c>
      <c r="AZ209" s="181" t="str">
        <f>IF(AZ208="","",VLOOKUP(AZ208,シフト記号表!$C$5:$W$46,21,FALSE))</f>
        <v/>
      </c>
      <c r="BA209" s="181" t="str">
        <f>IF(BA208="","",VLOOKUP(BA208,シフト記号表!$C$5:$W$46,21,FALSE))</f>
        <v/>
      </c>
      <c r="BB209" s="182" t="str">
        <f>IF(BB208="","",VLOOKUP(BB208,シフト記号表!$C$5:$W$46,21,FALSE))</f>
        <v/>
      </c>
      <c r="BC209" s="180" t="str">
        <f>IF(BC208="","",VLOOKUP(BC208,シフト記号表!$C$5:$W$46,21,FALSE))</f>
        <v/>
      </c>
      <c r="BD209" s="181" t="str">
        <f>IF(BD208="","",VLOOKUP(BD208,シフト記号表!$C$5:$W$46,21,FALSE))</f>
        <v/>
      </c>
      <c r="BE209" s="181" t="str">
        <f>IF(BE208="","",VLOOKUP(BE208,シフト記号表!$C$5:$W$46,21,FALSE))</f>
        <v/>
      </c>
      <c r="BF209" s="279">
        <f>IF($BI$3="計画",SUM(AA209:BB209),IF($BI$3="実績",SUM(AA209:BE209),""))</f>
        <v>0</v>
      </c>
      <c r="BG209" s="280"/>
      <c r="BH209" s="253">
        <f>IF($BI$3="計画",BF209/4,IF($BI$3="実績",(BF209/($BI$7/7)),""))</f>
        <v>0</v>
      </c>
      <c r="BI209" s="254"/>
      <c r="BJ209" s="245"/>
      <c r="BK209" s="246"/>
      <c r="BL209" s="246"/>
      <c r="BM209" s="246"/>
      <c r="BN209" s="247"/>
    </row>
    <row r="210" spans="2:66" ht="20.25" customHeight="1" x14ac:dyDescent="0.4">
      <c r="B210" s="59"/>
      <c r="C210" s="258"/>
      <c r="D210" s="262"/>
      <c r="E210" s="260"/>
      <c r="F210" s="261"/>
      <c r="G210" s="281"/>
      <c r="H210" s="282"/>
      <c r="I210" s="283">
        <f>G209</f>
        <v>0</v>
      </c>
      <c r="J210" s="282"/>
      <c r="K210" s="283">
        <f>M209</f>
        <v>0</v>
      </c>
      <c r="L210" s="282"/>
      <c r="M210" s="284"/>
      <c r="N210" s="285"/>
      <c r="O210" s="286"/>
      <c r="P210" s="287"/>
      <c r="Q210" s="287"/>
      <c r="R210" s="288"/>
      <c r="S210" s="273"/>
      <c r="T210" s="249"/>
      <c r="U210" s="274"/>
      <c r="V210" s="29" t="s">
        <v>126</v>
      </c>
      <c r="W210" s="52"/>
      <c r="X210" s="52"/>
      <c r="Y210" s="53"/>
      <c r="Z210" s="69"/>
      <c r="AA210" s="184" t="str">
        <f>IF(AA208="","",VLOOKUP(AA208,シフト記号表!$C$5:$Y$46,23,FALSE))</f>
        <v/>
      </c>
      <c r="AB210" s="185" t="str">
        <f>IF(AB208="","",VLOOKUP(AB208,シフト記号表!$C$5:$Y$46,23,FALSE))</f>
        <v/>
      </c>
      <c r="AC210" s="185" t="str">
        <f>IF(AC208="","",VLOOKUP(AC208,シフト記号表!$C$5:$Y$46,23,FALSE))</f>
        <v/>
      </c>
      <c r="AD210" s="185" t="str">
        <f>IF(AD208="","",VLOOKUP(AD208,シフト記号表!$C$5:$Y$46,23,FALSE))</f>
        <v/>
      </c>
      <c r="AE210" s="185" t="str">
        <f>IF(AE208="","",VLOOKUP(AE208,シフト記号表!$C$5:$Y$46,23,FALSE))</f>
        <v/>
      </c>
      <c r="AF210" s="185" t="str">
        <f>IF(AF208="","",VLOOKUP(AF208,シフト記号表!$C$5:$Y$46,23,FALSE))</f>
        <v/>
      </c>
      <c r="AG210" s="186" t="str">
        <f>IF(AG208="","",VLOOKUP(AG208,シフト記号表!$C$5:$Y$46,23,FALSE))</f>
        <v/>
      </c>
      <c r="AH210" s="184" t="str">
        <f>IF(AH208="","",VLOOKUP(AH208,シフト記号表!$C$5:$Y$46,23,FALSE))</f>
        <v/>
      </c>
      <c r="AI210" s="185" t="str">
        <f>IF(AI208="","",VLOOKUP(AI208,シフト記号表!$C$5:$Y$46,23,FALSE))</f>
        <v/>
      </c>
      <c r="AJ210" s="185" t="str">
        <f>IF(AJ208="","",VLOOKUP(AJ208,シフト記号表!$C$5:$Y$46,23,FALSE))</f>
        <v/>
      </c>
      <c r="AK210" s="185" t="str">
        <f>IF(AK208="","",VLOOKUP(AK208,シフト記号表!$C$5:$Y$46,23,FALSE))</f>
        <v/>
      </c>
      <c r="AL210" s="185" t="str">
        <f>IF(AL208="","",VLOOKUP(AL208,シフト記号表!$C$5:$Y$46,23,FALSE))</f>
        <v/>
      </c>
      <c r="AM210" s="185" t="str">
        <f>IF(AM208="","",VLOOKUP(AM208,シフト記号表!$C$5:$Y$46,23,FALSE))</f>
        <v/>
      </c>
      <c r="AN210" s="186" t="str">
        <f>IF(AN208="","",VLOOKUP(AN208,シフト記号表!$C$5:$Y$46,23,FALSE))</f>
        <v/>
      </c>
      <c r="AO210" s="184" t="str">
        <f>IF(AO208="","",VLOOKUP(AO208,シフト記号表!$C$5:$Y$46,23,FALSE))</f>
        <v/>
      </c>
      <c r="AP210" s="185" t="str">
        <f>IF(AP208="","",VLOOKUP(AP208,シフト記号表!$C$5:$Y$46,23,FALSE))</f>
        <v/>
      </c>
      <c r="AQ210" s="185" t="str">
        <f>IF(AQ208="","",VLOOKUP(AQ208,シフト記号表!$C$5:$Y$46,23,FALSE))</f>
        <v/>
      </c>
      <c r="AR210" s="185" t="str">
        <f>IF(AR208="","",VLOOKUP(AR208,シフト記号表!$C$5:$Y$46,23,FALSE))</f>
        <v/>
      </c>
      <c r="AS210" s="185" t="str">
        <f>IF(AS208="","",VLOOKUP(AS208,シフト記号表!$C$5:$Y$46,23,FALSE))</f>
        <v/>
      </c>
      <c r="AT210" s="185" t="str">
        <f>IF(AT208="","",VLOOKUP(AT208,シフト記号表!$C$5:$Y$46,23,FALSE))</f>
        <v/>
      </c>
      <c r="AU210" s="186" t="str">
        <f>IF(AU208="","",VLOOKUP(AU208,シフト記号表!$C$5:$Y$46,23,FALSE))</f>
        <v/>
      </c>
      <c r="AV210" s="184" t="str">
        <f>IF(AV208="","",VLOOKUP(AV208,シフト記号表!$C$5:$Y$46,23,FALSE))</f>
        <v/>
      </c>
      <c r="AW210" s="185" t="str">
        <f>IF(AW208="","",VLOOKUP(AW208,シフト記号表!$C$5:$Y$46,23,FALSE))</f>
        <v/>
      </c>
      <c r="AX210" s="185" t="str">
        <f>IF(AX208="","",VLOOKUP(AX208,シフト記号表!$C$5:$Y$46,23,FALSE))</f>
        <v/>
      </c>
      <c r="AY210" s="185" t="str">
        <f>IF(AY208="","",VLOOKUP(AY208,シフト記号表!$C$5:$Y$46,23,FALSE))</f>
        <v/>
      </c>
      <c r="AZ210" s="185" t="str">
        <f>IF(AZ208="","",VLOOKUP(AZ208,シフト記号表!$C$5:$Y$46,23,FALSE))</f>
        <v/>
      </c>
      <c r="BA210" s="185" t="str">
        <f>IF(BA208="","",VLOOKUP(BA208,シフト記号表!$C$5:$Y$46,23,FALSE))</f>
        <v/>
      </c>
      <c r="BB210" s="186" t="str">
        <f>IF(BB208="","",VLOOKUP(BB208,シフト記号表!$C$5:$Y$46,23,FALSE))</f>
        <v/>
      </c>
      <c r="BC210" s="184" t="str">
        <f>IF(BC208="","",VLOOKUP(BC208,シフト記号表!$C$5:$Y$46,23,FALSE))</f>
        <v/>
      </c>
      <c r="BD210" s="185" t="str">
        <f>IF(BD208="","",VLOOKUP(BD208,シフト記号表!$C$5:$Y$46,23,FALSE))</f>
        <v/>
      </c>
      <c r="BE210" s="185" t="str">
        <f>IF(BE208="","",VLOOKUP(BE208,シフト記号表!$C$5:$Y$46,23,FALSE))</f>
        <v/>
      </c>
      <c r="BF210" s="289">
        <f>IF($BI$3="計画",SUM(AA210:BB210),IF($BI$3="実績",SUM(AA210:BE210),""))</f>
        <v>0</v>
      </c>
      <c r="BG210" s="290"/>
      <c r="BH210" s="255">
        <f>IF($BI$3="計画",BF210/4,IF($BI$3="実績",(BF210/($BI$7/7)),""))</f>
        <v>0</v>
      </c>
      <c r="BI210" s="256"/>
      <c r="BJ210" s="248"/>
      <c r="BK210" s="249"/>
      <c r="BL210" s="249"/>
      <c r="BM210" s="249"/>
      <c r="BN210" s="250"/>
    </row>
    <row r="211" spans="2:66" ht="20.25" customHeight="1" x14ac:dyDescent="0.4">
      <c r="B211" s="60"/>
      <c r="C211" s="257"/>
      <c r="D211" s="259"/>
      <c r="E211" s="260"/>
      <c r="F211" s="261"/>
      <c r="G211" s="263"/>
      <c r="H211" s="264"/>
      <c r="I211" s="207"/>
      <c r="J211" s="208"/>
      <c r="K211" s="207"/>
      <c r="L211" s="208"/>
      <c r="M211" s="265"/>
      <c r="N211" s="266"/>
      <c r="O211" s="267"/>
      <c r="P211" s="268"/>
      <c r="Q211" s="268"/>
      <c r="R211" s="264"/>
      <c r="S211" s="269"/>
      <c r="T211" s="243"/>
      <c r="U211" s="270"/>
      <c r="V211" s="25" t="s">
        <v>18</v>
      </c>
      <c r="W211" s="32"/>
      <c r="X211" s="32"/>
      <c r="Y211" s="20"/>
      <c r="Z211" s="68"/>
      <c r="AA211" s="211"/>
      <c r="AB211" s="217"/>
      <c r="AC211" s="217"/>
      <c r="AD211" s="217"/>
      <c r="AE211" s="217"/>
      <c r="AF211" s="217"/>
      <c r="AG211" s="213"/>
      <c r="AH211" s="211"/>
      <c r="AI211" s="217"/>
      <c r="AJ211" s="217"/>
      <c r="AK211" s="217"/>
      <c r="AL211" s="217"/>
      <c r="AM211" s="217"/>
      <c r="AN211" s="213"/>
      <c r="AO211" s="211"/>
      <c r="AP211" s="217"/>
      <c r="AQ211" s="217"/>
      <c r="AR211" s="217"/>
      <c r="AS211" s="217"/>
      <c r="AT211" s="217"/>
      <c r="AU211" s="213"/>
      <c r="AV211" s="211"/>
      <c r="AW211" s="217"/>
      <c r="AX211" s="217"/>
      <c r="AY211" s="217"/>
      <c r="AZ211" s="217"/>
      <c r="BA211" s="217"/>
      <c r="BB211" s="213"/>
      <c r="BC211" s="211"/>
      <c r="BD211" s="217"/>
      <c r="BE211" s="218"/>
      <c r="BF211" s="275"/>
      <c r="BG211" s="276"/>
      <c r="BH211" s="251"/>
      <c r="BI211" s="252"/>
      <c r="BJ211" s="242"/>
      <c r="BK211" s="243"/>
      <c r="BL211" s="243"/>
      <c r="BM211" s="243"/>
      <c r="BN211" s="244"/>
    </row>
    <row r="212" spans="2:66" ht="20.25" customHeight="1" x14ac:dyDescent="0.4">
      <c r="B212" s="58">
        <f>B209+1</f>
        <v>65</v>
      </c>
      <c r="C212" s="258"/>
      <c r="D212" s="262"/>
      <c r="E212" s="260"/>
      <c r="F212" s="261"/>
      <c r="G212" s="263"/>
      <c r="H212" s="264"/>
      <c r="I212" s="207"/>
      <c r="J212" s="208"/>
      <c r="K212" s="207"/>
      <c r="L212" s="208"/>
      <c r="M212" s="277"/>
      <c r="N212" s="278"/>
      <c r="O212" s="267"/>
      <c r="P212" s="268"/>
      <c r="Q212" s="268"/>
      <c r="R212" s="264"/>
      <c r="S212" s="271"/>
      <c r="T212" s="246"/>
      <c r="U212" s="272"/>
      <c r="V212" s="27" t="s">
        <v>84</v>
      </c>
      <c r="W212" s="28"/>
      <c r="X212" s="28"/>
      <c r="Y212" s="23"/>
      <c r="Z212" s="63"/>
      <c r="AA212" s="180" t="str">
        <f>IF(AA211="","",VLOOKUP(AA211,シフト記号表!$C$5:$W$46,21,FALSE))</f>
        <v/>
      </c>
      <c r="AB212" s="181" t="str">
        <f>IF(AB211="","",VLOOKUP(AB211,シフト記号表!$C$5:$W$46,21,FALSE))</f>
        <v/>
      </c>
      <c r="AC212" s="181" t="str">
        <f>IF(AC211="","",VLOOKUP(AC211,シフト記号表!$C$5:$W$46,21,FALSE))</f>
        <v/>
      </c>
      <c r="AD212" s="181" t="str">
        <f>IF(AD211="","",VLOOKUP(AD211,シフト記号表!$C$5:$W$46,21,FALSE))</f>
        <v/>
      </c>
      <c r="AE212" s="181" t="str">
        <f>IF(AE211="","",VLOOKUP(AE211,シフト記号表!$C$5:$W$46,21,FALSE))</f>
        <v/>
      </c>
      <c r="AF212" s="181" t="str">
        <f>IF(AF211="","",VLOOKUP(AF211,シフト記号表!$C$5:$W$46,21,FALSE))</f>
        <v/>
      </c>
      <c r="AG212" s="182" t="str">
        <f>IF(AG211="","",VLOOKUP(AG211,シフト記号表!$C$5:$W$46,21,FALSE))</f>
        <v/>
      </c>
      <c r="AH212" s="180" t="str">
        <f>IF(AH211="","",VLOOKUP(AH211,シフト記号表!$C$5:$W$46,21,FALSE))</f>
        <v/>
      </c>
      <c r="AI212" s="181" t="str">
        <f>IF(AI211="","",VLOOKUP(AI211,シフト記号表!$C$5:$W$46,21,FALSE))</f>
        <v/>
      </c>
      <c r="AJ212" s="181" t="str">
        <f>IF(AJ211="","",VLOOKUP(AJ211,シフト記号表!$C$5:$W$46,21,FALSE))</f>
        <v/>
      </c>
      <c r="AK212" s="181" t="str">
        <f>IF(AK211="","",VLOOKUP(AK211,シフト記号表!$C$5:$W$46,21,FALSE))</f>
        <v/>
      </c>
      <c r="AL212" s="181" t="str">
        <f>IF(AL211="","",VLOOKUP(AL211,シフト記号表!$C$5:$W$46,21,FALSE))</f>
        <v/>
      </c>
      <c r="AM212" s="181" t="str">
        <f>IF(AM211="","",VLOOKUP(AM211,シフト記号表!$C$5:$W$46,21,FALSE))</f>
        <v/>
      </c>
      <c r="AN212" s="182" t="str">
        <f>IF(AN211="","",VLOOKUP(AN211,シフト記号表!$C$5:$W$46,21,FALSE))</f>
        <v/>
      </c>
      <c r="AO212" s="180" t="str">
        <f>IF(AO211="","",VLOOKUP(AO211,シフト記号表!$C$5:$W$46,21,FALSE))</f>
        <v/>
      </c>
      <c r="AP212" s="181" t="str">
        <f>IF(AP211="","",VLOOKUP(AP211,シフト記号表!$C$5:$W$46,21,FALSE))</f>
        <v/>
      </c>
      <c r="AQ212" s="181" t="str">
        <f>IF(AQ211="","",VLOOKUP(AQ211,シフト記号表!$C$5:$W$46,21,FALSE))</f>
        <v/>
      </c>
      <c r="AR212" s="181" t="str">
        <f>IF(AR211="","",VLOOKUP(AR211,シフト記号表!$C$5:$W$46,21,FALSE))</f>
        <v/>
      </c>
      <c r="AS212" s="181" t="str">
        <f>IF(AS211="","",VLOOKUP(AS211,シフト記号表!$C$5:$W$46,21,FALSE))</f>
        <v/>
      </c>
      <c r="AT212" s="181" t="str">
        <f>IF(AT211="","",VLOOKUP(AT211,シフト記号表!$C$5:$W$46,21,FALSE))</f>
        <v/>
      </c>
      <c r="AU212" s="182" t="str">
        <f>IF(AU211="","",VLOOKUP(AU211,シフト記号表!$C$5:$W$46,21,FALSE))</f>
        <v/>
      </c>
      <c r="AV212" s="180" t="str">
        <f>IF(AV211="","",VLOOKUP(AV211,シフト記号表!$C$5:$W$46,21,FALSE))</f>
        <v/>
      </c>
      <c r="AW212" s="181" t="str">
        <f>IF(AW211="","",VLOOKUP(AW211,シフト記号表!$C$5:$W$46,21,FALSE))</f>
        <v/>
      </c>
      <c r="AX212" s="181" t="str">
        <f>IF(AX211="","",VLOOKUP(AX211,シフト記号表!$C$5:$W$46,21,FALSE))</f>
        <v/>
      </c>
      <c r="AY212" s="181" t="str">
        <f>IF(AY211="","",VLOOKUP(AY211,シフト記号表!$C$5:$W$46,21,FALSE))</f>
        <v/>
      </c>
      <c r="AZ212" s="181" t="str">
        <f>IF(AZ211="","",VLOOKUP(AZ211,シフト記号表!$C$5:$W$46,21,FALSE))</f>
        <v/>
      </c>
      <c r="BA212" s="181" t="str">
        <f>IF(BA211="","",VLOOKUP(BA211,シフト記号表!$C$5:$W$46,21,FALSE))</f>
        <v/>
      </c>
      <c r="BB212" s="182" t="str">
        <f>IF(BB211="","",VLOOKUP(BB211,シフト記号表!$C$5:$W$46,21,FALSE))</f>
        <v/>
      </c>
      <c r="BC212" s="180" t="str">
        <f>IF(BC211="","",VLOOKUP(BC211,シフト記号表!$C$5:$W$46,21,FALSE))</f>
        <v/>
      </c>
      <c r="BD212" s="181" t="str">
        <f>IF(BD211="","",VLOOKUP(BD211,シフト記号表!$C$5:$W$46,21,FALSE))</f>
        <v/>
      </c>
      <c r="BE212" s="181" t="str">
        <f>IF(BE211="","",VLOOKUP(BE211,シフト記号表!$C$5:$W$46,21,FALSE))</f>
        <v/>
      </c>
      <c r="BF212" s="279">
        <f>IF($BI$3="計画",SUM(AA212:BB212),IF($BI$3="実績",SUM(AA212:BE212),""))</f>
        <v>0</v>
      </c>
      <c r="BG212" s="280"/>
      <c r="BH212" s="253">
        <f>IF($BI$3="計画",BF212/4,IF($BI$3="実績",(BF212/($BI$7/7)),""))</f>
        <v>0</v>
      </c>
      <c r="BI212" s="254"/>
      <c r="BJ212" s="245"/>
      <c r="BK212" s="246"/>
      <c r="BL212" s="246"/>
      <c r="BM212" s="246"/>
      <c r="BN212" s="247"/>
    </row>
    <row r="213" spans="2:66" ht="20.25" customHeight="1" x14ac:dyDescent="0.4">
      <c r="B213" s="59"/>
      <c r="C213" s="258"/>
      <c r="D213" s="262"/>
      <c r="E213" s="260"/>
      <c r="F213" s="261"/>
      <c r="G213" s="281"/>
      <c r="H213" s="282"/>
      <c r="I213" s="283">
        <f>G212</f>
        <v>0</v>
      </c>
      <c r="J213" s="282"/>
      <c r="K213" s="283">
        <f>M212</f>
        <v>0</v>
      </c>
      <c r="L213" s="282"/>
      <c r="M213" s="284"/>
      <c r="N213" s="285"/>
      <c r="O213" s="286"/>
      <c r="P213" s="287"/>
      <c r="Q213" s="287"/>
      <c r="R213" s="288"/>
      <c r="S213" s="273"/>
      <c r="T213" s="249"/>
      <c r="U213" s="274"/>
      <c r="V213" s="29" t="s">
        <v>126</v>
      </c>
      <c r="W213" s="52"/>
      <c r="X213" s="52"/>
      <c r="Y213" s="53"/>
      <c r="Z213" s="69"/>
      <c r="AA213" s="184" t="str">
        <f>IF(AA211="","",VLOOKUP(AA211,シフト記号表!$C$5:$Y$46,23,FALSE))</f>
        <v/>
      </c>
      <c r="AB213" s="185" t="str">
        <f>IF(AB211="","",VLOOKUP(AB211,シフト記号表!$C$5:$Y$46,23,FALSE))</f>
        <v/>
      </c>
      <c r="AC213" s="185" t="str">
        <f>IF(AC211="","",VLOOKUP(AC211,シフト記号表!$C$5:$Y$46,23,FALSE))</f>
        <v/>
      </c>
      <c r="AD213" s="185" t="str">
        <f>IF(AD211="","",VLOOKUP(AD211,シフト記号表!$C$5:$Y$46,23,FALSE))</f>
        <v/>
      </c>
      <c r="AE213" s="185" t="str">
        <f>IF(AE211="","",VLOOKUP(AE211,シフト記号表!$C$5:$Y$46,23,FALSE))</f>
        <v/>
      </c>
      <c r="AF213" s="185" t="str">
        <f>IF(AF211="","",VLOOKUP(AF211,シフト記号表!$C$5:$Y$46,23,FALSE))</f>
        <v/>
      </c>
      <c r="AG213" s="186" t="str">
        <f>IF(AG211="","",VLOOKUP(AG211,シフト記号表!$C$5:$Y$46,23,FALSE))</f>
        <v/>
      </c>
      <c r="AH213" s="184" t="str">
        <f>IF(AH211="","",VLOOKUP(AH211,シフト記号表!$C$5:$Y$46,23,FALSE))</f>
        <v/>
      </c>
      <c r="AI213" s="185" t="str">
        <f>IF(AI211="","",VLOOKUP(AI211,シフト記号表!$C$5:$Y$46,23,FALSE))</f>
        <v/>
      </c>
      <c r="AJ213" s="185" t="str">
        <f>IF(AJ211="","",VLOOKUP(AJ211,シフト記号表!$C$5:$Y$46,23,FALSE))</f>
        <v/>
      </c>
      <c r="AK213" s="185" t="str">
        <f>IF(AK211="","",VLOOKUP(AK211,シフト記号表!$C$5:$Y$46,23,FALSE))</f>
        <v/>
      </c>
      <c r="AL213" s="185" t="str">
        <f>IF(AL211="","",VLOOKUP(AL211,シフト記号表!$C$5:$Y$46,23,FALSE))</f>
        <v/>
      </c>
      <c r="AM213" s="185" t="str">
        <f>IF(AM211="","",VLOOKUP(AM211,シフト記号表!$C$5:$Y$46,23,FALSE))</f>
        <v/>
      </c>
      <c r="AN213" s="186" t="str">
        <f>IF(AN211="","",VLOOKUP(AN211,シフト記号表!$C$5:$Y$46,23,FALSE))</f>
        <v/>
      </c>
      <c r="AO213" s="184" t="str">
        <f>IF(AO211="","",VLOOKUP(AO211,シフト記号表!$C$5:$Y$46,23,FALSE))</f>
        <v/>
      </c>
      <c r="AP213" s="185" t="str">
        <f>IF(AP211="","",VLOOKUP(AP211,シフト記号表!$C$5:$Y$46,23,FALSE))</f>
        <v/>
      </c>
      <c r="AQ213" s="185" t="str">
        <f>IF(AQ211="","",VLOOKUP(AQ211,シフト記号表!$C$5:$Y$46,23,FALSE))</f>
        <v/>
      </c>
      <c r="AR213" s="185" t="str">
        <f>IF(AR211="","",VLOOKUP(AR211,シフト記号表!$C$5:$Y$46,23,FALSE))</f>
        <v/>
      </c>
      <c r="AS213" s="185" t="str">
        <f>IF(AS211="","",VLOOKUP(AS211,シフト記号表!$C$5:$Y$46,23,FALSE))</f>
        <v/>
      </c>
      <c r="AT213" s="185" t="str">
        <f>IF(AT211="","",VLOOKUP(AT211,シフト記号表!$C$5:$Y$46,23,FALSE))</f>
        <v/>
      </c>
      <c r="AU213" s="186" t="str">
        <f>IF(AU211="","",VLOOKUP(AU211,シフト記号表!$C$5:$Y$46,23,FALSE))</f>
        <v/>
      </c>
      <c r="AV213" s="184" t="str">
        <f>IF(AV211="","",VLOOKUP(AV211,シフト記号表!$C$5:$Y$46,23,FALSE))</f>
        <v/>
      </c>
      <c r="AW213" s="185" t="str">
        <f>IF(AW211="","",VLOOKUP(AW211,シフト記号表!$C$5:$Y$46,23,FALSE))</f>
        <v/>
      </c>
      <c r="AX213" s="185" t="str">
        <f>IF(AX211="","",VLOOKUP(AX211,シフト記号表!$C$5:$Y$46,23,FALSE))</f>
        <v/>
      </c>
      <c r="AY213" s="185" t="str">
        <f>IF(AY211="","",VLOOKUP(AY211,シフト記号表!$C$5:$Y$46,23,FALSE))</f>
        <v/>
      </c>
      <c r="AZ213" s="185" t="str">
        <f>IF(AZ211="","",VLOOKUP(AZ211,シフト記号表!$C$5:$Y$46,23,FALSE))</f>
        <v/>
      </c>
      <c r="BA213" s="185" t="str">
        <f>IF(BA211="","",VLOOKUP(BA211,シフト記号表!$C$5:$Y$46,23,FALSE))</f>
        <v/>
      </c>
      <c r="BB213" s="186" t="str">
        <f>IF(BB211="","",VLOOKUP(BB211,シフト記号表!$C$5:$Y$46,23,FALSE))</f>
        <v/>
      </c>
      <c r="BC213" s="184" t="str">
        <f>IF(BC211="","",VLOOKUP(BC211,シフト記号表!$C$5:$Y$46,23,FALSE))</f>
        <v/>
      </c>
      <c r="BD213" s="185" t="str">
        <f>IF(BD211="","",VLOOKUP(BD211,シフト記号表!$C$5:$Y$46,23,FALSE))</f>
        <v/>
      </c>
      <c r="BE213" s="185" t="str">
        <f>IF(BE211="","",VLOOKUP(BE211,シフト記号表!$C$5:$Y$46,23,FALSE))</f>
        <v/>
      </c>
      <c r="BF213" s="289">
        <f>IF($BI$3="計画",SUM(AA213:BB213),IF($BI$3="実績",SUM(AA213:BE213),""))</f>
        <v>0</v>
      </c>
      <c r="BG213" s="290"/>
      <c r="BH213" s="255">
        <f>IF($BI$3="計画",BF213/4,IF($BI$3="実績",(BF213/($BI$7/7)),""))</f>
        <v>0</v>
      </c>
      <c r="BI213" s="256"/>
      <c r="BJ213" s="248"/>
      <c r="BK213" s="249"/>
      <c r="BL213" s="249"/>
      <c r="BM213" s="249"/>
      <c r="BN213" s="250"/>
    </row>
    <row r="214" spans="2:66" ht="20.25" customHeight="1" x14ac:dyDescent="0.4">
      <c r="B214" s="60"/>
      <c r="C214" s="257"/>
      <c r="D214" s="259"/>
      <c r="E214" s="260"/>
      <c r="F214" s="261"/>
      <c r="G214" s="263"/>
      <c r="H214" s="264"/>
      <c r="I214" s="207"/>
      <c r="J214" s="208"/>
      <c r="K214" s="207"/>
      <c r="L214" s="208"/>
      <c r="M214" s="265"/>
      <c r="N214" s="266"/>
      <c r="O214" s="267"/>
      <c r="P214" s="268"/>
      <c r="Q214" s="268"/>
      <c r="R214" s="264"/>
      <c r="S214" s="269"/>
      <c r="T214" s="243"/>
      <c r="U214" s="270"/>
      <c r="V214" s="25" t="s">
        <v>18</v>
      </c>
      <c r="W214" s="32"/>
      <c r="X214" s="32"/>
      <c r="Y214" s="20"/>
      <c r="Z214" s="68"/>
      <c r="AA214" s="211"/>
      <c r="AB214" s="217"/>
      <c r="AC214" s="217"/>
      <c r="AD214" s="217"/>
      <c r="AE214" s="217"/>
      <c r="AF214" s="217"/>
      <c r="AG214" s="213"/>
      <c r="AH214" s="211"/>
      <c r="AI214" s="217"/>
      <c r="AJ214" s="217"/>
      <c r="AK214" s="217"/>
      <c r="AL214" s="217"/>
      <c r="AM214" s="217"/>
      <c r="AN214" s="213"/>
      <c r="AO214" s="211"/>
      <c r="AP214" s="217"/>
      <c r="AQ214" s="217"/>
      <c r="AR214" s="217"/>
      <c r="AS214" s="217"/>
      <c r="AT214" s="217"/>
      <c r="AU214" s="213"/>
      <c r="AV214" s="211"/>
      <c r="AW214" s="217"/>
      <c r="AX214" s="217"/>
      <c r="AY214" s="217"/>
      <c r="AZ214" s="217"/>
      <c r="BA214" s="217"/>
      <c r="BB214" s="213"/>
      <c r="BC214" s="211"/>
      <c r="BD214" s="217"/>
      <c r="BE214" s="218"/>
      <c r="BF214" s="275"/>
      <c r="BG214" s="276"/>
      <c r="BH214" s="251"/>
      <c r="BI214" s="252"/>
      <c r="BJ214" s="242"/>
      <c r="BK214" s="243"/>
      <c r="BL214" s="243"/>
      <c r="BM214" s="243"/>
      <c r="BN214" s="244"/>
    </row>
    <row r="215" spans="2:66" ht="20.25" customHeight="1" x14ac:dyDescent="0.4">
      <c r="B215" s="58">
        <f>B212+1</f>
        <v>66</v>
      </c>
      <c r="C215" s="258"/>
      <c r="D215" s="262"/>
      <c r="E215" s="260"/>
      <c r="F215" s="261"/>
      <c r="G215" s="263"/>
      <c r="H215" s="264"/>
      <c r="I215" s="207"/>
      <c r="J215" s="208"/>
      <c r="K215" s="207"/>
      <c r="L215" s="208"/>
      <c r="M215" s="277"/>
      <c r="N215" s="278"/>
      <c r="O215" s="267"/>
      <c r="P215" s="268"/>
      <c r="Q215" s="268"/>
      <c r="R215" s="264"/>
      <c r="S215" s="271"/>
      <c r="T215" s="246"/>
      <c r="U215" s="272"/>
      <c r="V215" s="27" t="s">
        <v>84</v>
      </c>
      <c r="W215" s="28"/>
      <c r="X215" s="28"/>
      <c r="Y215" s="23"/>
      <c r="Z215" s="63"/>
      <c r="AA215" s="180" t="str">
        <f>IF(AA214="","",VLOOKUP(AA214,シフト記号表!$C$5:$W$46,21,FALSE))</f>
        <v/>
      </c>
      <c r="AB215" s="181" t="str">
        <f>IF(AB214="","",VLOOKUP(AB214,シフト記号表!$C$5:$W$46,21,FALSE))</f>
        <v/>
      </c>
      <c r="AC215" s="181" t="str">
        <f>IF(AC214="","",VLOOKUP(AC214,シフト記号表!$C$5:$W$46,21,FALSE))</f>
        <v/>
      </c>
      <c r="AD215" s="181" t="str">
        <f>IF(AD214="","",VLOOKUP(AD214,シフト記号表!$C$5:$W$46,21,FALSE))</f>
        <v/>
      </c>
      <c r="AE215" s="181" t="str">
        <f>IF(AE214="","",VLOOKUP(AE214,シフト記号表!$C$5:$W$46,21,FALSE))</f>
        <v/>
      </c>
      <c r="AF215" s="181" t="str">
        <f>IF(AF214="","",VLOOKUP(AF214,シフト記号表!$C$5:$W$46,21,FALSE))</f>
        <v/>
      </c>
      <c r="AG215" s="182" t="str">
        <f>IF(AG214="","",VLOOKUP(AG214,シフト記号表!$C$5:$W$46,21,FALSE))</f>
        <v/>
      </c>
      <c r="AH215" s="180" t="str">
        <f>IF(AH214="","",VLOOKUP(AH214,シフト記号表!$C$5:$W$46,21,FALSE))</f>
        <v/>
      </c>
      <c r="AI215" s="181" t="str">
        <f>IF(AI214="","",VLOOKUP(AI214,シフト記号表!$C$5:$W$46,21,FALSE))</f>
        <v/>
      </c>
      <c r="AJ215" s="181" t="str">
        <f>IF(AJ214="","",VLOOKUP(AJ214,シフト記号表!$C$5:$W$46,21,FALSE))</f>
        <v/>
      </c>
      <c r="AK215" s="181" t="str">
        <f>IF(AK214="","",VLOOKUP(AK214,シフト記号表!$C$5:$W$46,21,FALSE))</f>
        <v/>
      </c>
      <c r="AL215" s="181" t="str">
        <f>IF(AL214="","",VLOOKUP(AL214,シフト記号表!$C$5:$W$46,21,FALSE))</f>
        <v/>
      </c>
      <c r="AM215" s="181" t="str">
        <f>IF(AM214="","",VLOOKUP(AM214,シフト記号表!$C$5:$W$46,21,FALSE))</f>
        <v/>
      </c>
      <c r="AN215" s="182" t="str">
        <f>IF(AN214="","",VLOOKUP(AN214,シフト記号表!$C$5:$W$46,21,FALSE))</f>
        <v/>
      </c>
      <c r="AO215" s="180" t="str">
        <f>IF(AO214="","",VLOOKUP(AO214,シフト記号表!$C$5:$W$46,21,FALSE))</f>
        <v/>
      </c>
      <c r="AP215" s="181" t="str">
        <f>IF(AP214="","",VLOOKUP(AP214,シフト記号表!$C$5:$W$46,21,FALSE))</f>
        <v/>
      </c>
      <c r="AQ215" s="181" t="str">
        <f>IF(AQ214="","",VLOOKUP(AQ214,シフト記号表!$C$5:$W$46,21,FALSE))</f>
        <v/>
      </c>
      <c r="AR215" s="181" t="str">
        <f>IF(AR214="","",VLOOKUP(AR214,シフト記号表!$C$5:$W$46,21,FALSE))</f>
        <v/>
      </c>
      <c r="AS215" s="181" t="str">
        <f>IF(AS214="","",VLOOKUP(AS214,シフト記号表!$C$5:$W$46,21,FALSE))</f>
        <v/>
      </c>
      <c r="AT215" s="181" t="str">
        <f>IF(AT214="","",VLOOKUP(AT214,シフト記号表!$C$5:$W$46,21,FALSE))</f>
        <v/>
      </c>
      <c r="AU215" s="182" t="str">
        <f>IF(AU214="","",VLOOKUP(AU214,シフト記号表!$C$5:$W$46,21,FALSE))</f>
        <v/>
      </c>
      <c r="AV215" s="180" t="str">
        <f>IF(AV214="","",VLOOKUP(AV214,シフト記号表!$C$5:$W$46,21,FALSE))</f>
        <v/>
      </c>
      <c r="AW215" s="181" t="str">
        <f>IF(AW214="","",VLOOKUP(AW214,シフト記号表!$C$5:$W$46,21,FALSE))</f>
        <v/>
      </c>
      <c r="AX215" s="181" t="str">
        <f>IF(AX214="","",VLOOKUP(AX214,シフト記号表!$C$5:$W$46,21,FALSE))</f>
        <v/>
      </c>
      <c r="AY215" s="181" t="str">
        <f>IF(AY214="","",VLOOKUP(AY214,シフト記号表!$C$5:$W$46,21,FALSE))</f>
        <v/>
      </c>
      <c r="AZ215" s="181" t="str">
        <f>IF(AZ214="","",VLOOKUP(AZ214,シフト記号表!$C$5:$W$46,21,FALSE))</f>
        <v/>
      </c>
      <c r="BA215" s="181" t="str">
        <f>IF(BA214="","",VLOOKUP(BA214,シフト記号表!$C$5:$W$46,21,FALSE))</f>
        <v/>
      </c>
      <c r="BB215" s="182" t="str">
        <f>IF(BB214="","",VLOOKUP(BB214,シフト記号表!$C$5:$W$46,21,FALSE))</f>
        <v/>
      </c>
      <c r="BC215" s="180" t="str">
        <f>IF(BC214="","",VLOOKUP(BC214,シフト記号表!$C$5:$W$46,21,FALSE))</f>
        <v/>
      </c>
      <c r="BD215" s="181" t="str">
        <f>IF(BD214="","",VLOOKUP(BD214,シフト記号表!$C$5:$W$46,21,FALSE))</f>
        <v/>
      </c>
      <c r="BE215" s="181" t="str">
        <f>IF(BE214="","",VLOOKUP(BE214,シフト記号表!$C$5:$W$46,21,FALSE))</f>
        <v/>
      </c>
      <c r="BF215" s="279">
        <f>IF($BI$3="計画",SUM(AA215:BB215),IF($BI$3="実績",SUM(AA215:BE215),""))</f>
        <v>0</v>
      </c>
      <c r="BG215" s="280"/>
      <c r="BH215" s="253">
        <f>IF($BI$3="計画",BF215/4,IF($BI$3="実績",(BF215/($BI$7/7)),""))</f>
        <v>0</v>
      </c>
      <c r="BI215" s="254"/>
      <c r="BJ215" s="245"/>
      <c r="BK215" s="246"/>
      <c r="BL215" s="246"/>
      <c r="BM215" s="246"/>
      <c r="BN215" s="247"/>
    </row>
    <row r="216" spans="2:66" ht="20.25" customHeight="1" x14ac:dyDescent="0.4">
      <c r="B216" s="59"/>
      <c r="C216" s="258"/>
      <c r="D216" s="262"/>
      <c r="E216" s="260"/>
      <c r="F216" s="261"/>
      <c r="G216" s="281"/>
      <c r="H216" s="282"/>
      <c r="I216" s="283">
        <f>G215</f>
        <v>0</v>
      </c>
      <c r="J216" s="282"/>
      <c r="K216" s="283">
        <f>M215</f>
        <v>0</v>
      </c>
      <c r="L216" s="282"/>
      <c r="M216" s="284"/>
      <c r="N216" s="285"/>
      <c r="O216" s="286"/>
      <c r="P216" s="287"/>
      <c r="Q216" s="287"/>
      <c r="R216" s="288"/>
      <c r="S216" s="273"/>
      <c r="T216" s="249"/>
      <c r="U216" s="274"/>
      <c r="V216" s="29" t="s">
        <v>126</v>
      </c>
      <c r="W216" s="52"/>
      <c r="X216" s="52"/>
      <c r="Y216" s="53"/>
      <c r="Z216" s="69"/>
      <c r="AA216" s="184" t="str">
        <f>IF(AA214="","",VLOOKUP(AA214,シフト記号表!$C$5:$Y$46,23,FALSE))</f>
        <v/>
      </c>
      <c r="AB216" s="185" t="str">
        <f>IF(AB214="","",VLOOKUP(AB214,シフト記号表!$C$5:$Y$46,23,FALSE))</f>
        <v/>
      </c>
      <c r="AC216" s="185" t="str">
        <f>IF(AC214="","",VLOOKUP(AC214,シフト記号表!$C$5:$Y$46,23,FALSE))</f>
        <v/>
      </c>
      <c r="AD216" s="185" t="str">
        <f>IF(AD214="","",VLOOKUP(AD214,シフト記号表!$C$5:$Y$46,23,FALSE))</f>
        <v/>
      </c>
      <c r="AE216" s="185" t="str">
        <f>IF(AE214="","",VLOOKUP(AE214,シフト記号表!$C$5:$Y$46,23,FALSE))</f>
        <v/>
      </c>
      <c r="AF216" s="185" t="str">
        <f>IF(AF214="","",VLOOKUP(AF214,シフト記号表!$C$5:$Y$46,23,FALSE))</f>
        <v/>
      </c>
      <c r="AG216" s="186" t="str">
        <f>IF(AG214="","",VLOOKUP(AG214,シフト記号表!$C$5:$Y$46,23,FALSE))</f>
        <v/>
      </c>
      <c r="AH216" s="184" t="str">
        <f>IF(AH214="","",VLOOKUP(AH214,シフト記号表!$C$5:$Y$46,23,FALSE))</f>
        <v/>
      </c>
      <c r="AI216" s="185" t="str">
        <f>IF(AI214="","",VLOOKUP(AI214,シフト記号表!$C$5:$Y$46,23,FALSE))</f>
        <v/>
      </c>
      <c r="AJ216" s="185" t="str">
        <f>IF(AJ214="","",VLOOKUP(AJ214,シフト記号表!$C$5:$Y$46,23,FALSE))</f>
        <v/>
      </c>
      <c r="AK216" s="185" t="str">
        <f>IF(AK214="","",VLOOKUP(AK214,シフト記号表!$C$5:$Y$46,23,FALSE))</f>
        <v/>
      </c>
      <c r="AL216" s="185" t="str">
        <f>IF(AL214="","",VLOOKUP(AL214,シフト記号表!$C$5:$Y$46,23,FALSE))</f>
        <v/>
      </c>
      <c r="AM216" s="185" t="str">
        <f>IF(AM214="","",VLOOKUP(AM214,シフト記号表!$C$5:$Y$46,23,FALSE))</f>
        <v/>
      </c>
      <c r="AN216" s="186" t="str">
        <f>IF(AN214="","",VLOOKUP(AN214,シフト記号表!$C$5:$Y$46,23,FALSE))</f>
        <v/>
      </c>
      <c r="AO216" s="184" t="str">
        <f>IF(AO214="","",VLOOKUP(AO214,シフト記号表!$C$5:$Y$46,23,FALSE))</f>
        <v/>
      </c>
      <c r="AP216" s="185" t="str">
        <f>IF(AP214="","",VLOOKUP(AP214,シフト記号表!$C$5:$Y$46,23,FALSE))</f>
        <v/>
      </c>
      <c r="AQ216" s="185" t="str">
        <f>IF(AQ214="","",VLOOKUP(AQ214,シフト記号表!$C$5:$Y$46,23,FALSE))</f>
        <v/>
      </c>
      <c r="AR216" s="185" t="str">
        <f>IF(AR214="","",VLOOKUP(AR214,シフト記号表!$C$5:$Y$46,23,FALSE))</f>
        <v/>
      </c>
      <c r="AS216" s="185" t="str">
        <f>IF(AS214="","",VLOOKUP(AS214,シフト記号表!$C$5:$Y$46,23,FALSE))</f>
        <v/>
      </c>
      <c r="AT216" s="185" t="str">
        <f>IF(AT214="","",VLOOKUP(AT214,シフト記号表!$C$5:$Y$46,23,FALSE))</f>
        <v/>
      </c>
      <c r="AU216" s="186" t="str">
        <f>IF(AU214="","",VLOOKUP(AU214,シフト記号表!$C$5:$Y$46,23,FALSE))</f>
        <v/>
      </c>
      <c r="AV216" s="184" t="str">
        <f>IF(AV214="","",VLOOKUP(AV214,シフト記号表!$C$5:$Y$46,23,FALSE))</f>
        <v/>
      </c>
      <c r="AW216" s="185" t="str">
        <f>IF(AW214="","",VLOOKUP(AW214,シフト記号表!$C$5:$Y$46,23,FALSE))</f>
        <v/>
      </c>
      <c r="AX216" s="185" t="str">
        <f>IF(AX214="","",VLOOKUP(AX214,シフト記号表!$C$5:$Y$46,23,FALSE))</f>
        <v/>
      </c>
      <c r="AY216" s="185" t="str">
        <f>IF(AY214="","",VLOOKUP(AY214,シフト記号表!$C$5:$Y$46,23,FALSE))</f>
        <v/>
      </c>
      <c r="AZ216" s="185" t="str">
        <f>IF(AZ214="","",VLOOKUP(AZ214,シフト記号表!$C$5:$Y$46,23,FALSE))</f>
        <v/>
      </c>
      <c r="BA216" s="185" t="str">
        <f>IF(BA214="","",VLOOKUP(BA214,シフト記号表!$C$5:$Y$46,23,FALSE))</f>
        <v/>
      </c>
      <c r="BB216" s="186" t="str">
        <f>IF(BB214="","",VLOOKUP(BB214,シフト記号表!$C$5:$Y$46,23,FALSE))</f>
        <v/>
      </c>
      <c r="BC216" s="184" t="str">
        <f>IF(BC214="","",VLOOKUP(BC214,シフト記号表!$C$5:$Y$46,23,FALSE))</f>
        <v/>
      </c>
      <c r="BD216" s="185" t="str">
        <f>IF(BD214="","",VLOOKUP(BD214,シフト記号表!$C$5:$Y$46,23,FALSE))</f>
        <v/>
      </c>
      <c r="BE216" s="185" t="str">
        <f>IF(BE214="","",VLOOKUP(BE214,シフト記号表!$C$5:$Y$46,23,FALSE))</f>
        <v/>
      </c>
      <c r="BF216" s="289">
        <f>IF($BI$3="計画",SUM(AA216:BB216),IF($BI$3="実績",SUM(AA216:BE216),""))</f>
        <v>0</v>
      </c>
      <c r="BG216" s="290"/>
      <c r="BH216" s="255">
        <f>IF($BI$3="計画",BF216/4,IF($BI$3="実績",(BF216/($BI$7/7)),""))</f>
        <v>0</v>
      </c>
      <c r="BI216" s="256"/>
      <c r="BJ216" s="248"/>
      <c r="BK216" s="249"/>
      <c r="BL216" s="249"/>
      <c r="BM216" s="249"/>
      <c r="BN216" s="250"/>
    </row>
    <row r="217" spans="2:66" ht="20.25" customHeight="1" x14ac:dyDescent="0.4">
      <c r="B217" s="60"/>
      <c r="C217" s="257"/>
      <c r="D217" s="259"/>
      <c r="E217" s="260"/>
      <c r="F217" s="261"/>
      <c r="G217" s="263"/>
      <c r="H217" s="264"/>
      <c r="I217" s="207"/>
      <c r="J217" s="208"/>
      <c r="K217" s="207"/>
      <c r="L217" s="208"/>
      <c r="M217" s="265"/>
      <c r="N217" s="266"/>
      <c r="O217" s="267"/>
      <c r="P217" s="268"/>
      <c r="Q217" s="268"/>
      <c r="R217" s="264"/>
      <c r="S217" s="269"/>
      <c r="T217" s="243"/>
      <c r="U217" s="270"/>
      <c r="V217" s="25" t="s">
        <v>18</v>
      </c>
      <c r="W217" s="32"/>
      <c r="X217" s="32"/>
      <c r="Y217" s="20"/>
      <c r="Z217" s="68"/>
      <c r="AA217" s="211"/>
      <c r="AB217" s="217"/>
      <c r="AC217" s="217"/>
      <c r="AD217" s="217"/>
      <c r="AE217" s="217"/>
      <c r="AF217" s="217"/>
      <c r="AG217" s="213"/>
      <c r="AH217" s="211"/>
      <c r="AI217" s="217"/>
      <c r="AJ217" s="217"/>
      <c r="AK217" s="217"/>
      <c r="AL217" s="217"/>
      <c r="AM217" s="217"/>
      <c r="AN217" s="213"/>
      <c r="AO217" s="211"/>
      <c r="AP217" s="217"/>
      <c r="AQ217" s="217"/>
      <c r="AR217" s="217"/>
      <c r="AS217" s="217"/>
      <c r="AT217" s="217"/>
      <c r="AU217" s="213"/>
      <c r="AV217" s="211"/>
      <c r="AW217" s="217"/>
      <c r="AX217" s="217"/>
      <c r="AY217" s="217"/>
      <c r="AZ217" s="217"/>
      <c r="BA217" s="217"/>
      <c r="BB217" s="213"/>
      <c r="BC217" s="211"/>
      <c r="BD217" s="217"/>
      <c r="BE217" s="218"/>
      <c r="BF217" s="275"/>
      <c r="BG217" s="276"/>
      <c r="BH217" s="251"/>
      <c r="BI217" s="252"/>
      <c r="BJ217" s="242"/>
      <c r="BK217" s="243"/>
      <c r="BL217" s="243"/>
      <c r="BM217" s="243"/>
      <c r="BN217" s="244"/>
    </row>
    <row r="218" spans="2:66" ht="20.25" customHeight="1" x14ac:dyDescent="0.4">
      <c r="B218" s="58">
        <f>B215+1</f>
        <v>67</v>
      </c>
      <c r="C218" s="258"/>
      <c r="D218" s="262"/>
      <c r="E218" s="260"/>
      <c r="F218" s="261"/>
      <c r="G218" s="263"/>
      <c r="H218" s="264"/>
      <c r="I218" s="207"/>
      <c r="J218" s="208"/>
      <c r="K218" s="207"/>
      <c r="L218" s="208"/>
      <c r="M218" s="277"/>
      <c r="N218" s="278"/>
      <c r="O218" s="267"/>
      <c r="P218" s="268"/>
      <c r="Q218" s="268"/>
      <c r="R218" s="264"/>
      <c r="S218" s="271"/>
      <c r="T218" s="246"/>
      <c r="U218" s="272"/>
      <c r="V218" s="27" t="s">
        <v>84</v>
      </c>
      <c r="W218" s="28"/>
      <c r="X218" s="28"/>
      <c r="Y218" s="23"/>
      <c r="Z218" s="63"/>
      <c r="AA218" s="180" t="str">
        <f>IF(AA217="","",VLOOKUP(AA217,シフト記号表!$C$5:$W$46,21,FALSE))</f>
        <v/>
      </c>
      <c r="AB218" s="181" t="str">
        <f>IF(AB217="","",VLOOKUP(AB217,シフト記号表!$C$5:$W$46,21,FALSE))</f>
        <v/>
      </c>
      <c r="AC218" s="181" t="str">
        <f>IF(AC217="","",VLOOKUP(AC217,シフト記号表!$C$5:$W$46,21,FALSE))</f>
        <v/>
      </c>
      <c r="AD218" s="181" t="str">
        <f>IF(AD217="","",VLOOKUP(AD217,シフト記号表!$C$5:$W$46,21,FALSE))</f>
        <v/>
      </c>
      <c r="AE218" s="181" t="str">
        <f>IF(AE217="","",VLOOKUP(AE217,シフト記号表!$C$5:$W$46,21,FALSE))</f>
        <v/>
      </c>
      <c r="AF218" s="181" t="str">
        <f>IF(AF217="","",VLOOKUP(AF217,シフト記号表!$C$5:$W$46,21,FALSE))</f>
        <v/>
      </c>
      <c r="AG218" s="182" t="str">
        <f>IF(AG217="","",VLOOKUP(AG217,シフト記号表!$C$5:$W$46,21,FALSE))</f>
        <v/>
      </c>
      <c r="AH218" s="180" t="str">
        <f>IF(AH217="","",VLOOKUP(AH217,シフト記号表!$C$5:$W$46,21,FALSE))</f>
        <v/>
      </c>
      <c r="AI218" s="181" t="str">
        <f>IF(AI217="","",VLOOKUP(AI217,シフト記号表!$C$5:$W$46,21,FALSE))</f>
        <v/>
      </c>
      <c r="AJ218" s="181" t="str">
        <f>IF(AJ217="","",VLOOKUP(AJ217,シフト記号表!$C$5:$W$46,21,FALSE))</f>
        <v/>
      </c>
      <c r="AK218" s="181" t="str">
        <f>IF(AK217="","",VLOOKUP(AK217,シフト記号表!$C$5:$W$46,21,FALSE))</f>
        <v/>
      </c>
      <c r="AL218" s="181" t="str">
        <f>IF(AL217="","",VLOOKUP(AL217,シフト記号表!$C$5:$W$46,21,FALSE))</f>
        <v/>
      </c>
      <c r="AM218" s="181" t="str">
        <f>IF(AM217="","",VLOOKUP(AM217,シフト記号表!$C$5:$W$46,21,FALSE))</f>
        <v/>
      </c>
      <c r="AN218" s="182" t="str">
        <f>IF(AN217="","",VLOOKUP(AN217,シフト記号表!$C$5:$W$46,21,FALSE))</f>
        <v/>
      </c>
      <c r="AO218" s="180" t="str">
        <f>IF(AO217="","",VLOOKUP(AO217,シフト記号表!$C$5:$W$46,21,FALSE))</f>
        <v/>
      </c>
      <c r="AP218" s="181" t="str">
        <f>IF(AP217="","",VLOOKUP(AP217,シフト記号表!$C$5:$W$46,21,FALSE))</f>
        <v/>
      </c>
      <c r="AQ218" s="181" t="str">
        <f>IF(AQ217="","",VLOOKUP(AQ217,シフト記号表!$C$5:$W$46,21,FALSE))</f>
        <v/>
      </c>
      <c r="AR218" s="181" t="str">
        <f>IF(AR217="","",VLOOKUP(AR217,シフト記号表!$C$5:$W$46,21,FALSE))</f>
        <v/>
      </c>
      <c r="AS218" s="181" t="str">
        <f>IF(AS217="","",VLOOKUP(AS217,シフト記号表!$C$5:$W$46,21,FALSE))</f>
        <v/>
      </c>
      <c r="AT218" s="181" t="str">
        <f>IF(AT217="","",VLOOKUP(AT217,シフト記号表!$C$5:$W$46,21,FALSE))</f>
        <v/>
      </c>
      <c r="AU218" s="182" t="str">
        <f>IF(AU217="","",VLOOKUP(AU217,シフト記号表!$C$5:$W$46,21,FALSE))</f>
        <v/>
      </c>
      <c r="AV218" s="180" t="str">
        <f>IF(AV217="","",VLOOKUP(AV217,シフト記号表!$C$5:$W$46,21,FALSE))</f>
        <v/>
      </c>
      <c r="AW218" s="181" t="str">
        <f>IF(AW217="","",VLOOKUP(AW217,シフト記号表!$C$5:$W$46,21,FALSE))</f>
        <v/>
      </c>
      <c r="AX218" s="181" t="str">
        <f>IF(AX217="","",VLOOKUP(AX217,シフト記号表!$C$5:$W$46,21,FALSE))</f>
        <v/>
      </c>
      <c r="AY218" s="181" t="str">
        <f>IF(AY217="","",VLOOKUP(AY217,シフト記号表!$C$5:$W$46,21,FALSE))</f>
        <v/>
      </c>
      <c r="AZ218" s="181" t="str">
        <f>IF(AZ217="","",VLOOKUP(AZ217,シフト記号表!$C$5:$W$46,21,FALSE))</f>
        <v/>
      </c>
      <c r="BA218" s="181" t="str">
        <f>IF(BA217="","",VLOOKUP(BA217,シフト記号表!$C$5:$W$46,21,FALSE))</f>
        <v/>
      </c>
      <c r="BB218" s="182" t="str">
        <f>IF(BB217="","",VLOOKUP(BB217,シフト記号表!$C$5:$W$46,21,FALSE))</f>
        <v/>
      </c>
      <c r="BC218" s="180" t="str">
        <f>IF(BC217="","",VLOOKUP(BC217,シフト記号表!$C$5:$W$46,21,FALSE))</f>
        <v/>
      </c>
      <c r="BD218" s="181" t="str">
        <f>IF(BD217="","",VLOOKUP(BD217,シフト記号表!$C$5:$W$46,21,FALSE))</f>
        <v/>
      </c>
      <c r="BE218" s="181" t="str">
        <f>IF(BE217="","",VLOOKUP(BE217,シフト記号表!$C$5:$W$46,21,FALSE))</f>
        <v/>
      </c>
      <c r="BF218" s="279">
        <f>IF($BI$3="計画",SUM(AA218:BB218),IF($BI$3="実績",SUM(AA218:BE218),""))</f>
        <v>0</v>
      </c>
      <c r="BG218" s="280"/>
      <c r="BH218" s="253">
        <f>IF($BI$3="計画",BF218/4,IF($BI$3="実績",(BF218/($BI$7/7)),""))</f>
        <v>0</v>
      </c>
      <c r="BI218" s="254"/>
      <c r="BJ218" s="245"/>
      <c r="BK218" s="246"/>
      <c r="BL218" s="246"/>
      <c r="BM218" s="246"/>
      <c r="BN218" s="247"/>
    </row>
    <row r="219" spans="2:66" ht="20.25" customHeight="1" x14ac:dyDescent="0.4">
      <c r="B219" s="59"/>
      <c r="C219" s="258"/>
      <c r="D219" s="262"/>
      <c r="E219" s="260"/>
      <c r="F219" s="261"/>
      <c r="G219" s="281"/>
      <c r="H219" s="282"/>
      <c r="I219" s="283">
        <f>G218</f>
        <v>0</v>
      </c>
      <c r="J219" s="282"/>
      <c r="K219" s="283">
        <f>M218</f>
        <v>0</v>
      </c>
      <c r="L219" s="282"/>
      <c r="M219" s="284"/>
      <c r="N219" s="285"/>
      <c r="O219" s="286"/>
      <c r="P219" s="287"/>
      <c r="Q219" s="287"/>
      <c r="R219" s="288"/>
      <c r="S219" s="273"/>
      <c r="T219" s="249"/>
      <c r="U219" s="274"/>
      <c r="V219" s="29" t="s">
        <v>126</v>
      </c>
      <c r="W219" s="52"/>
      <c r="X219" s="52"/>
      <c r="Y219" s="53"/>
      <c r="Z219" s="69"/>
      <c r="AA219" s="184" t="str">
        <f>IF(AA217="","",VLOOKUP(AA217,シフト記号表!$C$5:$Y$46,23,FALSE))</f>
        <v/>
      </c>
      <c r="AB219" s="185" t="str">
        <f>IF(AB217="","",VLOOKUP(AB217,シフト記号表!$C$5:$Y$46,23,FALSE))</f>
        <v/>
      </c>
      <c r="AC219" s="185" t="str">
        <f>IF(AC217="","",VLOOKUP(AC217,シフト記号表!$C$5:$Y$46,23,FALSE))</f>
        <v/>
      </c>
      <c r="AD219" s="185" t="str">
        <f>IF(AD217="","",VLOOKUP(AD217,シフト記号表!$C$5:$Y$46,23,FALSE))</f>
        <v/>
      </c>
      <c r="AE219" s="185" t="str">
        <f>IF(AE217="","",VLOOKUP(AE217,シフト記号表!$C$5:$Y$46,23,FALSE))</f>
        <v/>
      </c>
      <c r="AF219" s="185" t="str">
        <f>IF(AF217="","",VLOOKUP(AF217,シフト記号表!$C$5:$Y$46,23,FALSE))</f>
        <v/>
      </c>
      <c r="AG219" s="186" t="str">
        <f>IF(AG217="","",VLOOKUP(AG217,シフト記号表!$C$5:$Y$46,23,FALSE))</f>
        <v/>
      </c>
      <c r="AH219" s="184" t="str">
        <f>IF(AH217="","",VLOOKUP(AH217,シフト記号表!$C$5:$Y$46,23,FALSE))</f>
        <v/>
      </c>
      <c r="AI219" s="185" t="str">
        <f>IF(AI217="","",VLOOKUP(AI217,シフト記号表!$C$5:$Y$46,23,FALSE))</f>
        <v/>
      </c>
      <c r="AJ219" s="185" t="str">
        <f>IF(AJ217="","",VLOOKUP(AJ217,シフト記号表!$C$5:$Y$46,23,FALSE))</f>
        <v/>
      </c>
      <c r="AK219" s="185" t="str">
        <f>IF(AK217="","",VLOOKUP(AK217,シフト記号表!$C$5:$Y$46,23,FALSE))</f>
        <v/>
      </c>
      <c r="AL219" s="185" t="str">
        <f>IF(AL217="","",VLOOKUP(AL217,シフト記号表!$C$5:$Y$46,23,FALSE))</f>
        <v/>
      </c>
      <c r="AM219" s="185" t="str">
        <f>IF(AM217="","",VLOOKUP(AM217,シフト記号表!$C$5:$Y$46,23,FALSE))</f>
        <v/>
      </c>
      <c r="AN219" s="186" t="str">
        <f>IF(AN217="","",VLOOKUP(AN217,シフト記号表!$C$5:$Y$46,23,FALSE))</f>
        <v/>
      </c>
      <c r="AO219" s="184" t="str">
        <f>IF(AO217="","",VLOOKUP(AO217,シフト記号表!$C$5:$Y$46,23,FALSE))</f>
        <v/>
      </c>
      <c r="AP219" s="185" t="str">
        <f>IF(AP217="","",VLOOKUP(AP217,シフト記号表!$C$5:$Y$46,23,FALSE))</f>
        <v/>
      </c>
      <c r="AQ219" s="185" t="str">
        <f>IF(AQ217="","",VLOOKUP(AQ217,シフト記号表!$C$5:$Y$46,23,FALSE))</f>
        <v/>
      </c>
      <c r="AR219" s="185" t="str">
        <f>IF(AR217="","",VLOOKUP(AR217,シフト記号表!$C$5:$Y$46,23,FALSE))</f>
        <v/>
      </c>
      <c r="AS219" s="185" t="str">
        <f>IF(AS217="","",VLOOKUP(AS217,シフト記号表!$C$5:$Y$46,23,FALSE))</f>
        <v/>
      </c>
      <c r="AT219" s="185" t="str">
        <f>IF(AT217="","",VLOOKUP(AT217,シフト記号表!$C$5:$Y$46,23,FALSE))</f>
        <v/>
      </c>
      <c r="AU219" s="186" t="str">
        <f>IF(AU217="","",VLOOKUP(AU217,シフト記号表!$C$5:$Y$46,23,FALSE))</f>
        <v/>
      </c>
      <c r="AV219" s="184" t="str">
        <f>IF(AV217="","",VLOOKUP(AV217,シフト記号表!$C$5:$Y$46,23,FALSE))</f>
        <v/>
      </c>
      <c r="AW219" s="185" t="str">
        <f>IF(AW217="","",VLOOKUP(AW217,シフト記号表!$C$5:$Y$46,23,FALSE))</f>
        <v/>
      </c>
      <c r="AX219" s="185" t="str">
        <f>IF(AX217="","",VLOOKUP(AX217,シフト記号表!$C$5:$Y$46,23,FALSE))</f>
        <v/>
      </c>
      <c r="AY219" s="185" t="str">
        <f>IF(AY217="","",VLOOKUP(AY217,シフト記号表!$C$5:$Y$46,23,FALSE))</f>
        <v/>
      </c>
      <c r="AZ219" s="185" t="str">
        <f>IF(AZ217="","",VLOOKUP(AZ217,シフト記号表!$C$5:$Y$46,23,FALSE))</f>
        <v/>
      </c>
      <c r="BA219" s="185" t="str">
        <f>IF(BA217="","",VLOOKUP(BA217,シフト記号表!$C$5:$Y$46,23,FALSE))</f>
        <v/>
      </c>
      <c r="BB219" s="186" t="str">
        <f>IF(BB217="","",VLOOKUP(BB217,シフト記号表!$C$5:$Y$46,23,FALSE))</f>
        <v/>
      </c>
      <c r="BC219" s="184" t="str">
        <f>IF(BC217="","",VLOOKUP(BC217,シフト記号表!$C$5:$Y$46,23,FALSE))</f>
        <v/>
      </c>
      <c r="BD219" s="185" t="str">
        <f>IF(BD217="","",VLOOKUP(BD217,シフト記号表!$C$5:$Y$46,23,FALSE))</f>
        <v/>
      </c>
      <c r="BE219" s="185" t="str">
        <f>IF(BE217="","",VLOOKUP(BE217,シフト記号表!$C$5:$Y$46,23,FALSE))</f>
        <v/>
      </c>
      <c r="BF219" s="289">
        <f>IF($BI$3="計画",SUM(AA219:BB219),IF($BI$3="実績",SUM(AA219:BE219),""))</f>
        <v>0</v>
      </c>
      <c r="BG219" s="290"/>
      <c r="BH219" s="255">
        <f>IF($BI$3="計画",BF219/4,IF($BI$3="実績",(BF219/($BI$7/7)),""))</f>
        <v>0</v>
      </c>
      <c r="BI219" s="256"/>
      <c r="BJ219" s="248"/>
      <c r="BK219" s="249"/>
      <c r="BL219" s="249"/>
      <c r="BM219" s="249"/>
      <c r="BN219" s="250"/>
    </row>
    <row r="220" spans="2:66" ht="20.25" customHeight="1" x14ac:dyDescent="0.4">
      <c r="B220" s="60"/>
      <c r="C220" s="257"/>
      <c r="D220" s="259"/>
      <c r="E220" s="260"/>
      <c r="F220" s="261"/>
      <c r="G220" s="263"/>
      <c r="H220" s="264"/>
      <c r="I220" s="207"/>
      <c r="J220" s="208"/>
      <c r="K220" s="207"/>
      <c r="L220" s="208"/>
      <c r="M220" s="265"/>
      <c r="N220" s="266"/>
      <c r="O220" s="267"/>
      <c r="P220" s="268"/>
      <c r="Q220" s="268"/>
      <c r="R220" s="264"/>
      <c r="S220" s="269"/>
      <c r="T220" s="243"/>
      <c r="U220" s="270"/>
      <c r="V220" s="25" t="s">
        <v>18</v>
      </c>
      <c r="W220" s="32"/>
      <c r="X220" s="32"/>
      <c r="Y220" s="20"/>
      <c r="Z220" s="68"/>
      <c r="AA220" s="211"/>
      <c r="AB220" s="217"/>
      <c r="AC220" s="217"/>
      <c r="AD220" s="217"/>
      <c r="AE220" s="217"/>
      <c r="AF220" s="217"/>
      <c r="AG220" s="213"/>
      <c r="AH220" s="211"/>
      <c r="AI220" s="217"/>
      <c r="AJ220" s="217"/>
      <c r="AK220" s="217"/>
      <c r="AL220" s="217"/>
      <c r="AM220" s="217"/>
      <c r="AN220" s="213"/>
      <c r="AO220" s="211"/>
      <c r="AP220" s="217"/>
      <c r="AQ220" s="217"/>
      <c r="AR220" s="217"/>
      <c r="AS220" s="217"/>
      <c r="AT220" s="217"/>
      <c r="AU220" s="213"/>
      <c r="AV220" s="211"/>
      <c r="AW220" s="217"/>
      <c r="AX220" s="217"/>
      <c r="AY220" s="217"/>
      <c r="AZ220" s="217"/>
      <c r="BA220" s="217"/>
      <c r="BB220" s="213"/>
      <c r="BC220" s="211"/>
      <c r="BD220" s="217"/>
      <c r="BE220" s="218"/>
      <c r="BF220" s="275"/>
      <c r="BG220" s="276"/>
      <c r="BH220" s="251"/>
      <c r="BI220" s="252"/>
      <c r="BJ220" s="242"/>
      <c r="BK220" s="243"/>
      <c r="BL220" s="243"/>
      <c r="BM220" s="243"/>
      <c r="BN220" s="244"/>
    </row>
    <row r="221" spans="2:66" ht="20.25" customHeight="1" x14ac:dyDescent="0.4">
      <c r="B221" s="58">
        <f>B218+1</f>
        <v>68</v>
      </c>
      <c r="C221" s="258"/>
      <c r="D221" s="262"/>
      <c r="E221" s="260"/>
      <c r="F221" s="261"/>
      <c r="G221" s="263"/>
      <c r="H221" s="264"/>
      <c r="I221" s="207"/>
      <c r="J221" s="208"/>
      <c r="K221" s="207"/>
      <c r="L221" s="208"/>
      <c r="M221" s="277"/>
      <c r="N221" s="278"/>
      <c r="O221" s="267"/>
      <c r="P221" s="268"/>
      <c r="Q221" s="268"/>
      <c r="R221" s="264"/>
      <c r="S221" s="271"/>
      <c r="T221" s="246"/>
      <c r="U221" s="272"/>
      <c r="V221" s="27" t="s">
        <v>84</v>
      </c>
      <c r="W221" s="28"/>
      <c r="X221" s="28"/>
      <c r="Y221" s="23"/>
      <c r="Z221" s="63"/>
      <c r="AA221" s="180" t="str">
        <f>IF(AA220="","",VLOOKUP(AA220,シフト記号表!$C$5:$W$46,21,FALSE))</f>
        <v/>
      </c>
      <c r="AB221" s="181" t="str">
        <f>IF(AB220="","",VLOOKUP(AB220,シフト記号表!$C$5:$W$46,21,FALSE))</f>
        <v/>
      </c>
      <c r="AC221" s="181" t="str">
        <f>IF(AC220="","",VLOOKUP(AC220,シフト記号表!$C$5:$W$46,21,FALSE))</f>
        <v/>
      </c>
      <c r="AD221" s="181" t="str">
        <f>IF(AD220="","",VLOOKUP(AD220,シフト記号表!$C$5:$W$46,21,FALSE))</f>
        <v/>
      </c>
      <c r="AE221" s="181" t="str">
        <f>IF(AE220="","",VLOOKUP(AE220,シフト記号表!$C$5:$W$46,21,FALSE))</f>
        <v/>
      </c>
      <c r="AF221" s="181" t="str">
        <f>IF(AF220="","",VLOOKUP(AF220,シフト記号表!$C$5:$W$46,21,FALSE))</f>
        <v/>
      </c>
      <c r="AG221" s="182" t="str">
        <f>IF(AG220="","",VLOOKUP(AG220,シフト記号表!$C$5:$W$46,21,FALSE))</f>
        <v/>
      </c>
      <c r="AH221" s="180" t="str">
        <f>IF(AH220="","",VLOOKUP(AH220,シフト記号表!$C$5:$W$46,21,FALSE))</f>
        <v/>
      </c>
      <c r="AI221" s="181" t="str">
        <f>IF(AI220="","",VLOOKUP(AI220,シフト記号表!$C$5:$W$46,21,FALSE))</f>
        <v/>
      </c>
      <c r="AJ221" s="181" t="str">
        <f>IF(AJ220="","",VLOOKUP(AJ220,シフト記号表!$C$5:$W$46,21,FALSE))</f>
        <v/>
      </c>
      <c r="AK221" s="181" t="str">
        <f>IF(AK220="","",VLOOKUP(AK220,シフト記号表!$C$5:$W$46,21,FALSE))</f>
        <v/>
      </c>
      <c r="AL221" s="181" t="str">
        <f>IF(AL220="","",VLOOKUP(AL220,シフト記号表!$C$5:$W$46,21,FALSE))</f>
        <v/>
      </c>
      <c r="AM221" s="181" t="str">
        <f>IF(AM220="","",VLOOKUP(AM220,シフト記号表!$C$5:$W$46,21,FALSE))</f>
        <v/>
      </c>
      <c r="AN221" s="182" t="str">
        <f>IF(AN220="","",VLOOKUP(AN220,シフト記号表!$C$5:$W$46,21,FALSE))</f>
        <v/>
      </c>
      <c r="AO221" s="180" t="str">
        <f>IF(AO220="","",VLOOKUP(AO220,シフト記号表!$C$5:$W$46,21,FALSE))</f>
        <v/>
      </c>
      <c r="AP221" s="181" t="str">
        <f>IF(AP220="","",VLOOKUP(AP220,シフト記号表!$C$5:$W$46,21,FALSE))</f>
        <v/>
      </c>
      <c r="AQ221" s="181" t="str">
        <f>IF(AQ220="","",VLOOKUP(AQ220,シフト記号表!$C$5:$W$46,21,FALSE))</f>
        <v/>
      </c>
      <c r="AR221" s="181" t="str">
        <f>IF(AR220="","",VLOOKUP(AR220,シフト記号表!$C$5:$W$46,21,FALSE))</f>
        <v/>
      </c>
      <c r="AS221" s="181" t="str">
        <f>IF(AS220="","",VLOOKUP(AS220,シフト記号表!$C$5:$W$46,21,FALSE))</f>
        <v/>
      </c>
      <c r="AT221" s="181" t="str">
        <f>IF(AT220="","",VLOOKUP(AT220,シフト記号表!$C$5:$W$46,21,FALSE))</f>
        <v/>
      </c>
      <c r="AU221" s="182" t="str">
        <f>IF(AU220="","",VLOOKUP(AU220,シフト記号表!$C$5:$W$46,21,FALSE))</f>
        <v/>
      </c>
      <c r="AV221" s="180" t="str">
        <f>IF(AV220="","",VLOOKUP(AV220,シフト記号表!$C$5:$W$46,21,FALSE))</f>
        <v/>
      </c>
      <c r="AW221" s="181" t="str">
        <f>IF(AW220="","",VLOOKUP(AW220,シフト記号表!$C$5:$W$46,21,FALSE))</f>
        <v/>
      </c>
      <c r="AX221" s="181" t="str">
        <f>IF(AX220="","",VLOOKUP(AX220,シフト記号表!$C$5:$W$46,21,FALSE))</f>
        <v/>
      </c>
      <c r="AY221" s="181" t="str">
        <f>IF(AY220="","",VLOOKUP(AY220,シフト記号表!$C$5:$W$46,21,FALSE))</f>
        <v/>
      </c>
      <c r="AZ221" s="181" t="str">
        <f>IF(AZ220="","",VLOOKUP(AZ220,シフト記号表!$C$5:$W$46,21,FALSE))</f>
        <v/>
      </c>
      <c r="BA221" s="181" t="str">
        <f>IF(BA220="","",VLOOKUP(BA220,シフト記号表!$C$5:$W$46,21,FALSE))</f>
        <v/>
      </c>
      <c r="BB221" s="182" t="str">
        <f>IF(BB220="","",VLOOKUP(BB220,シフト記号表!$C$5:$W$46,21,FALSE))</f>
        <v/>
      </c>
      <c r="BC221" s="180" t="str">
        <f>IF(BC220="","",VLOOKUP(BC220,シフト記号表!$C$5:$W$46,21,FALSE))</f>
        <v/>
      </c>
      <c r="BD221" s="181" t="str">
        <f>IF(BD220="","",VLOOKUP(BD220,シフト記号表!$C$5:$W$46,21,FALSE))</f>
        <v/>
      </c>
      <c r="BE221" s="181" t="str">
        <f>IF(BE220="","",VLOOKUP(BE220,シフト記号表!$C$5:$W$46,21,FALSE))</f>
        <v/>
      </c>
      <c r="BF221" s="279">
        <f>IF($BI$3="計画",SUM(AA221:BB221),IF($BI$3="実績",SUM(AA221:BE221),""))</f>
        <v>0</v>
      </c>
      <c r="BG221" s="280"/>
      <c r="BH221" s="253">
        <f>IF($BI$3="計画",BF221/4,IF($BI$3="実績",(BF221/($BI$7/7)),""))</f>
        <v>0</v>
      </c>
      <c r="BI221" s="254"/>
      <c r="BJ221" s="245"/>
      <c r="BK221" s="246"/>
      <c r="BL221" s="246"/>
      <c r="BM221" s="246"/>
      <c r="BN221" s="247"/>
    </row>
    <row r="222" spans="2:66" ht="20.25" customHeight="1" x14ac:dyDescent="0.4">
      <c r="B222" s="59"/>
      <c r="C222" s="258"/>
      <c r="D222" s="262"/>
      <c r="E222" s="260"/>
      <c r="F222" s="261"/>
      <c r="G222" s="281"/>
      <c r="H222" s="282"/>
      <c r="I222" s="283">
        <f>G221</f>
        <v>0</v>
      </c>
      <c r="J222" s="282"/>
      <c r="K222" s="283">
        <f>M221</f>
        <v>0</v>
      </c>
      <c r="L222" s="282"/>
      <c r="M222" s="284"/>
      <c r="N222" s="285"/>
      <c r="O222" s="286"/>
      <c r="P222" s="287"/>
      <c r="Q222" s="287"/>
      <c r="R222" s="288"/>
      <c r="S222" s="273"/>
      <c r="T222" s="249"/>
      <c r="U222" s="274"/>
      <c r="V222" s="29" t="s">
        <v>126</v>
      </c>
      <c r="W222" s="52"/>
      <c r="X222" s="52"/>
      <c r="Y222" s="53"/>
      <c r="Z222" s="69"/>
      <c r="AA222" s="184" t="str">
        <f>IF(AA220="","",VLOOKUP(AA220,シフト記号表!$C$5:$Y$46,23,FALSE))</f>
        <v/>
      </c>
      <c r="AB222" s="185" t="str">
        <f>IF(AB220="","",VLOOKUP(AB220,シフト記号表!$C$5:$Y$46,23,FALSE))</f>
        <v/>
      </c>
      <c r="AC222" s="185" t="str">
        <f>IF(AC220="","",VLOOKUP(AC220,シフト記号表!$C$5:$Y$46,23,FALSE))</f>
        <v/>
      </c>
      <c r="AD222" s="185" t="str">
        <f>IF(AD220="","",VLOOKUP(AD220,シフト記号表!$C$5:$Y$46,23,FALSE))</f>
        <v/>
      </c>
      <c r="AE222" s="185" t="str">
        <f>IF(AE220="","",VLOOKUP(AE220,シフト記号表!$C$5:$Y$46,23,FALSE))</f>
        <v/>
      </c>
      <c r="AF222" s="185" t="str">
        <f>IF(AF220="","",VLOOKUP(AF220,シフト記号表!$C$5:$Y$46,23,FALSE))</f>
        <v/>
      </c>
      <c r="AG222" s="186" t="str">
        <f>IF(AG220="","",VLOOKUP(AG220,シフト記号表!$C$5:$Y$46,23,FALSE))</f>
        <v/>
      </c>
      <c r="AH222" s="184" t="str">
        <f>IF(AH220="","",VLOOKUP(AH220,シフト記号表!$C$5:$Y$46,23,FALSE))</f>
        <v/>
      </c>
      <c r="AI222" s="185" t="str">
        <f>IF(AI220="","",VLOOKUP(AI220,シフト記号表!$C$5:$Y$46,23,FALSE))</f>
        <v/>
      </c>
      <c r="AJ222" s="185" t="str">
        <f>IF(AJ220="","",VLOOKUP(AJ220,シフト記号表!$C$5:$Y$46,23,FALSE))</f>
        <v/>
      </c>
      <c r="AK222" s="185" t="str">
        <f>IF(AK220="","",VLOOKUP(AK220,シフト記号表!$C$5:$Y$46,23,FALSE))</f>
        <v/>
      </c>
      <c r="AL222" s="185" t="str">
        <f>IF(AL220="","",VLOOKUP(AL220,シフト記号表!$C$5:$Y$46,23,FALSE))</f>
        <v/>
      </c>
      <c r="AM222" s="185" t="str">
        <f>IF(AM220="","",VLOOKUP(AM220,シフト記号表!$C$5:$Y$46,23,FALSE))</f>
        <v/>
      </c>
      <c r="AN222" s="186" t="str">
        <f>IF(AN220="","",VLOOKUP(AN220,シフト記号表!$C$5:$Y$46,23,FALSE))</f>
        <v/>
      </c>
      <c r="AO222" s="184" t="str">
        <f>IF(AO220="","",VLOOKUP(AO220,シフト記号表!$C$5:$Y$46,23,FALSE))</f>
        <v/>
      </c>
      <c r="AP222" s="185" t="str">
        <f>IF(AP220="","",VLOOKUP(AP220,シフト記号表!$C$5:$Y$46,23,FALSE))</f>
        <v/>
      </c>
      <c r="AQ222" s="185" t="str">
        <f>IF(AQ220="","",VLOOKUP(AQ220,シフト記号表!$C$5:$Y$46,23,FALSE))</f>
        <v/>
      </c>
      <c r="AR222" s="185" t="str">
        <f>IF(AR220="","",VLOOKUP(AR220,シフト記号表!$C$5:$Y$46,23,FALSE))</f>
        <v/>
      </c>
      <c r="AS222" s="185" t="str">
        <f>IF(AS220="","",VLOOKUP(AS220,シフト記号表!$C$5:$Y$46,23,FALSE))</f>
        <v/>
      </c>
      <c r="AT222" s="185" t="str">
        <f>IF(AT220="","",VLOOKUP(AT220,シフト記号表!$C$5:$Y$46,23,FALSE))</f>
        <v/>
      </c>
      <c r="AU222" s="186" t="str">
        <f>IF(AU220="","",VLOOKUP(AU220,シフト記号表!$C$5:$Y$46,23,FALSE))</f>
        <v/>
      </c>
      <c r="AV222" s="184" t="str">
        <f>IF(AV220="","",VLOOKUP(AV220,シフト記号表!$C$5:$Y$46,23,FALSE))</f>
        <v/>
      </c>
      <c r="AW222" s="185" t="str">
        <f>IF(AW220="","",VLOOKUP(AW220,シフト記号表!$C$5:$Y$46,23,FALSE))</f>
        <v/>
      </c>
      <c r="AX222" s="185" t="str">
        <f>IF(AX220="","",VLOOKUP(AX220,シフト記号表!$C$5:$Y$46,23,FALSE))</f>
        <v/>
      </c>
      <c r="AY222" s="185" t="str">
        <f>IF(AY220="","",VLOOKUP(AY220,シフト記号表!$C$5:$Y$46,23,FALSE))</f>
        <v/>
      </c>
      <c r="AZ222" s="185" t="str">
        <f>IF(AZ220="","",VLOOKUP(AZ220,シフト記号表!$C$5:$Y$46,23,FALSE))</f>
        <v/>
      </c>
      <c r="BA222" s="185" t="str">
        <f>IF(BA220="","",VLOOKUP(BA220,シフト記号表!$C$5:$Y$46,23,FALSE))</f>
        <v/>
      </c>
      <c r="BB222" s="186" t="str">
        <f>IF(BB220="","",VLOOKUP(BB220,シフト記号表!$C$5:$Y$46,23,FALSE))</f>
        <v/>
      </c>
      <c r="BC222" s="184" t="str">
        <f>IF(BC220="","",VLOOKUP(BC220,シフト記号表!$C$5:$Y$46,23,FALSE))</f>
        <v/>
      </c>
      <c r="BD222" s="185" t="str">
        <f>IF(BD220="","",VLOOKUP(BD220,シフト記号表!$C$5:$Y$46,23,FALSE))</f>
        <v/>
      </c>
      <c r="BE222" s="185" t="str">
        <f>IF(BE220="","",VLOOKUP(BE220,シフト記号表!$C$5:$Y$46,23,FALSE))</f>
        <v/>
      </c>
      <c r="BF222" s="289">
        <f>IF($BI$3="計画",SUM(AA222:BB222),IF($BI$3="実績",SUM(AA222:BE222),""))</f>
        <v>0</v>
      </c>
      <c r="BG222" s="290"/>
      <c r="BH222" s="255">
        <f>IF($BI$3="計画",BF222/4,IF($BI$3="実績",(BF222/($BI$7/7)),""))</f>
        <v>0</v>
      </c>
      <c r="BI222" s="256"/>
      <c r="BJ222" s="248"/>
      <c r="BK222" s="249"/>
      <c r="BL222" s="249"/>
      <c r="BM222" s="249"/>
      <c r="BN222" s="250"/>
    </row>
    <row r="223" spans="2:66" ht="20.25" customHeight="1" x14ac:dyDescent="0.4">
      <c r="B223" s="60"/>
      <c r="C223" s="257"/>
      <c r="D223" s="259"/>
      <c r="E223" s="260"/>
      <c r="F223" s="261"/>
      <c r="G223" s="263"/>
      <c r="H223" s="264"/>
      <c r="I223" s="207"/>
      <c r="J223" s="208"/>
      <c r="K223" s="207"/>
      <c r="L223" s="208"/>
      <c r="M223" s="265"/>
      <c r="N223" s="266"/>
      <c r="O223" s="267"/>
      <c r="P223" s="268"/>
      <c r="Q223" s="268"/>
      <c r="R223" s="264"/>
      <c r="S223" s="269"/>
      <c r="T223" s="243"/>
      <c r="U223" s="270"/>
      <c r="V223" s="25" t="s">
        <v>18</v>
      </c>
      <c r="W223" s="32"/>
      <c r="X223" s="32"/>
      <c r="Y223" s="20"/>
      <c r="Z223" s="68"/>
      <c r="AA223" s="211"/>
      <c r="AB223" s="217"/>
      <c r="AC223" s="217"/>
      <c r="AD223" s="217"/>
      <c r="AE223" s="217"/>
      <c r="AF223" s="217"/>
      <c r="AG223" s="213"/>
      <c r="AH223" s="211"/>
      <c r="AI223" s="217"/>
      <c r="AJ223" s="217"/>
      <c r="AK223" s="217"/>
      <c r="AL223" s="217"/>
      <c r="AM223" s="217"/>
      <c r="AN223" s="213"/>
      <c r="AO223" s="211"/>
      <c r="AP223" s="217"/>
      <c r="AQ223" s="217"/>
      <c r="AR223" s="217"/>
      <c r="AS223" s="217"/>
      <c r="AT223" s="217"/>
      <c r="AU223" s="213"/>
      <c r="AV223" s="211"/>
      <c r="AW223" s="217"/>
      <c r="AX223" s="217"/>
      <c r="AY223" s="217"/>
      <c r="AZ223" s="217"/>
      <c r="BA223" s="217"/>
      <c r="BB223" s="213"/>
      <c r="BC223" s="211"/>
      <c r="BD223" s="217"/>
      <c r="BE223" s="218"/>
      <c r="BF223" s="275"/>
      <c r="BG223" s="276"/>
      <c r="BH223" s="251"/>
      <c r="BI223" s="252"/>
      <c r="BJ223" s="242"/>
      <c r="BK223" s="243"/>
      <c r="BL223" s="243"/>
      <c r="BM223" s="243"/>
      <c r="BN223" s="244"/>
    </row>
    <row r="224" spans="2:66" ht="20.25" customHeight="1" x14ac:dyDescent="0.4">
      <c r="B224" s="58">
        <f>B221+1</f>
        <v>69</v>
      </c>
      <c r="C224" s="258"/>
      <c r="D224" s="262"/>
      <c r="E224" s="260"/>
      <c r="F224" s="261"/>
      <c r="G224" s="263"/>
      <c r="H224" s="264"/>
      <c r="I224" s="207"/>
      <c r="J224" s="208"/>
      <c r="K224" s="207"/>
      <c r="L224" s="208"/>
      <c r="M224" s="277"/>
      <c r="N224" s="278"/>
      <c r="O224" s="267"/>
      <c r="P224" s="268"/>
      <c r="Q224" s="268"/>
      <c r="R224" s="264"/>
      <c r="S224" s="271"/>
      <c r="T224" s="246"/>
      <c r="U224" s="272"/>
      <c r="V224" s="27" t="s">
        <v>84</v>
      </c>
      <c r="W224" s="28"/>
      <c r="X224" s="28"/>
      <c r="Y224" s="23"/>
      <c r="Z224" s="63"/>
      <c r="AA224" s="180" t="str">
        <f>IF(AA223="","",VLOOKUP(AA223,シフト記号表!$C$5:$W$46,21,FALSE))</f>
        <v/>
      </c>
      <c r="AB224" s="181" t="str">
        <f>IF(AB223="","",VLOOKUP(AB223,シフト記号表!$C$5:$W$46,21,FALSE))</f>
        <v/>
      </c>
      <c r="AC224" s="181" t="str">
        <f>IF(AC223="","",VLOOKUP(AC223,シフト記号表!$C$5:$W$46,21,FALSE))</f>
        <v/>
      </c>
      <c r="AD224" s="181" t="str">
        <f>IF(AD223="","",VLOOKUP(AD223,シフト記号表!$C$5:$W$46,21,FALSE))</f>
        <v/>
      </c>
      <c r="AE224" s="181" t="str">
        <f>IF(AE223="","",VLOOKUP(AE223,シフト記号表!$C$5:$W$46,21,FALSE))</f>
        <v/>
      </c>
      <c r="AF224" s="181" t="str">
        <f>IF(AF223="","",VLOOKUP(AF223,シフト記号表!$C$5:$W$46,21,FALSE))</f>
        <v/>
      </c>
      <c r="AG224" s="182" t="str">
        <f>IF(AG223="","",VLOOKUP(AG223,シフト記号表!$C$5:$W$46,21,FALSE))</f>
        <v/>
      </c>
      <c r="AH224" s="180" t="str">
        <f>IF(AH223="","",VLOOKUP(AH223,シフト記号表!$C$5:$W$46,21,FALSE))</f>
        <v/>
      </c>
      <c r="AI224" s="181" t="str">
        <f>IF(AI223="","",VLOOKUP(AI223,シフト記号表!$C$5:$W$46,21,FALSE))</f>
        <v/>
      </c>
      <c r="AJ224" s="181" t="str">
        <f>IF(AJ223="","",VLOOKUP(AJ223,シフト記号表!$C$5:$W$46,21,FALSE))</f>
        <v/>
      </c>
      <c r="AK224" s="181" t="str">
        <f>IF(AK223="","",VLOOKUP(AK223,シフト記号表!$C$5:$W$46,21,FALSE))</f>
        <v/>
      </c>
      <c r="AL224" s="181" t="str">
        <f>IF(AL223="","",VLOOKUP(AL223,シフト記号表!$C$5:$W$46,21,FALSE))</f>
        <v/>
      </c>
      <c r="AM224" s="181" t="str">
        <f>IF(AM223="","",VLOOKUP(AM223,シフト記号表!$C$5:$W$46,21,FALSE))</f>
        <v/>
      </c>
      <c r="AN224" s="182" t="str">
        <f>IF(AN223="","",VLOOKUP(AN223,シフト記号表!$C$5:$W$46,21,FALSE))</f>
        <v/>
      </c>
      <c r="AO224" s="180" t="str">
        <f>IF(AO223="","",VLOOKUP(AO223,シフト記号表!$C$5:$W$46,21,FALSE))</f>
        <v/>
      </c>
      <c r="AP224" s="181" t="str">
        <f>IF(AP223="","",VLOOKUP(AP223,シフト記号表!$C$5:$W$46,21,FALSE))</f>
        <v/>
      </c>
      <c r="AQ224" s="181" t="str">
        <f>IF(AQ223="","",VLOOKUP(AQ223,シフト記号表!$C$5:$W$46,21,FALSE))</f>
        <v/>
      </c>
      <c r="AR224" s="181" t="str">
        <f>IF(AR223="","",VLOOKUP(AR223,シフト記号表!$C$5:$W$46,21,FALSE))</f>
        <v/>
      </c>
      <c r="AS224" s="181" t="str">
        <f>IF(AS223="","",VLOOKUP(AS223,シフト記号表!$C$5:$W$46,21,FALSE))</f>
        <v/>
      </c>
      <c r="AT224" s="181" t="str">
        <f>IF(AT223="","",VLOOKUP(AT223,シフト記号表!$C$5:$W$46,21,FALSE))</f>
        <v/>
      </c>
      <c r="AU224" s="182" t="str">
        <f>IF(AU223="","",VLOOKUP(AU223,シフト記号表!$C$5:$W$46,21,FALSE))</f>
        <v/>
      </c>
      <c r="AV224" s="180" t="str">
        <f>IF(AV223="","",VLOOKUP(AV223,シフト記号表!$C$5:$W$46,21,FALSE))</f>
        <v/>
      </c>
      <c r="AW224" s="181" t="str">
        <f>IF(AW223="","",VLOOKUP(AW223,シフト記号表!$C$5:$W$46,21,FALSE))</f>
        <v/>
      </c>
      <c r="AX224" s="181" t="str">
        <f>IF(AX223="","",VLOOKUP(AX223,シフト記号表!$C$5:$W$46,21,FALSE))</f>
        <v/>
      </c>
      <c r="AY224" s="181" t="str">
        <f>IF(AY223="","",VLOOKUP(AY223,シフト記号表!$C$5:$W$46,21,FALSE))</f>
        <v/>
      </c>
      <c r="AZ224" s="181" t="str">
        <f>IF(AZ223="","",VLOOKUP(AZ223,シフト記号表!$C$5:$W$46,21,FALSE))</f>
        <v/>
      </c>
      <c r="BA224" s="181" t="str">
        <f>IF(BA223="","",VLOOKUP(BA223,シフト記号表!$C$5:$W$46,21,FALSE))</f>
        <v/>
      </c>
      <c r="BB224" s="182" t="str">
        <f>IF(BB223="","",VLOOKUP(BB223,シフト記号表!$C$5:$W$46,21,FALSE))</f>
        <v/>
      </c>
      <c r="BC224" s="180" t="str">
        <f>IF(BC223="","",VLOOKUP(BC223,シフト記号表!$C$5:$W$46,21,FALSE))</f>
        <v/>
      </c>
      <c r="BD224" s="181" t="str">
        <f>IF(BD223="","",VLOOKUP(BD223,シフト記号表!$C$5:$W$46,21,FALSE))</f>
        <v/>
      </c>
      <c r="BE224" s="181" t="str">
        <f>IF(BE223="","",VLOOKUP(BE223,シフト記号表!$C$5:$W$46,21,FALSE))</f>
        <v/>
      </c>
      <c r="BF224" s="279">
        <f>IF($BI$3="計画",SUM(AA224:BB224),IF($BI$3="実績",SUM(AA224:BE224),""))</f>
        <v>0</v>
      </c>
      <c r="BG224" s="280"/>
      <c r="BH224" s="253">
        <f>IF($BI$3="計画",BF224/4,IF($BI$3="実績",(BF224/($BI$7/7)),""))</f>
        <v>0</v>
      </c>
      <c r="BI224" s="254"/>
      <c r="BJ224" s="245"/>
      <c r="BK224" s="246"/>
      <c r="BL224" s="246"/>
      <c r="BM224" s="246"/>
      <c r="BN224" s="247"/>
    </row>
    <row r="225" spans="2:66" ht="20.25" customHeight="1" x14ac:dyDescent="0.4">
      <c r="B225" s="59"/>
      <c r="C225" s="258"/>
      <c r="D225" s="262"/>
      <c r="E225" s="260"/>
      <c r="F225" s="261"/>
      <c r="G225" s="281"/>
      <c r="H225" s="282"/>
      <c r="I225" s="283">
        <f>G224</f>
        <v>0</v>
      </c>
      <c r="J225" s="282"/>
      <c r="K225" s="283">
        <f>M224</f>
        <v>0</v>
      </c>
      <c r="L225" s="282"/>
      <c r="M225" s="284"/>
      <c r="N225" s="285"/>
      <c r="O225" s="286"/>
      <c r="P225" s="287"/>
      <c r="Q225" s="287"/>
      <c r="R225" s="288"/>
      <c r="S225" s="273"/>
      <c r="T225" s="249"/>
      <c r="U225" s="274"/>
      <c r="V225" s="29" t="s">
        <v>126</v>
      </c>
      <c r="W225" s="52"/>
      <c r="X225" s="52"/>
      <c r="Y225" s="53"/>
      <c r="Z225" s="69"/>
      <c r="AA225" s="184" t="str">
        <f>IF(AA223="","",VLOOKUP(AA223,シフト記号表!$C$5:$Y$46,23,FALSE))</f>
        <v/>
      </c>
      <c r="AB225" s="185" t="str">
        <f>IF(AB223="","",VLOOKUP(AB223,シフト記号表!$C$5:$Y$46,23,FALSE))</f>
        <v/>
      </c>
      <c r="AC225" s="185" t="str">
        <f>IF(AC223="","",VLOOKUP(AC223,シフト記号表!$C$5:$Y$46,23,FALSE))</f>
        <v/>
      </c>
      <c r="AD225" s="185" t="str">
        <f>IF(AD223="","",VLOOKUP(AD223,シフト記号表!$C$5:$Y$46,23,FALSE))</f>
        <v/>
      </c>
      <c r="AE225" s="185" t="str">
        <f>IF(AE223="","",VLOOKUP(AE223,シフト記号表!$C$5:$Y$46,23,FALSE))</f>
        <v/>
      </c>
      <c r="AF225" s="185" t="str">
        <f>IF(AF223="","",VLOOKUP(AF223,シフト記号表!$C$5:$Y$46,23,FALSE))</f>
        <v/>
      </c>
      <c r="AG225" s="186" t="str">
        <f>IF(AG223="","",VLOOKUP(AG223,シフト記号表!$C$5:$Y$46,23,FALSE))</f>
        <v/>
      </c>
      <c r="AH225" s="184" t="str">
        <f>IF(AH223="","",VLOOKUP(AH223,シフト記号表!$C$5:$Y$46,23,FALSE))</f>
        <v/>
      </c>
      <c r="AI225" s="185" t="str">
        <f>IF(AI223="","",VLOOKUP(AI223,シフト記号表!$C$5:$Y$46,23,FALSE))</f>
        <v/>
      </c>
      <c r="AJ225" s="185" t="str">
        <f>IF(AJ223="","",VLOOKUP(AJ223,シフト記号表!$C$5:$Y$46,23,FALSE))</f>
        <v/>
      </c>
      <c r="AK225" s="185" t="str">
        <f>IF(AK223="","",VLOOKUP(AK223,シフト記号表!$C$5:$Y$46,23,FALSE))</f>
        <v/>
      </c>
      <c r="AL225" s="185" t="str">
        <f>IF(AL223="","",VLOOKUP(AL223,シフト記号表!$C$5:$Y$46,23,FALSE))</f>
        <v/>
      </c>
      <c r="AM225" s="185" t="str">
        <f>IF(AM223="","",VLOOKUP(AM223,シフト記号表!$C$5:$Y$46,23,FALSE))</f>
        <v/>
      </c>
      <c r="AN225" s="186" t="str">
        <f>IF(AN223="","",VLOOKUP(AN223,シフト記号表!$C$5:$Y$46,23,FALSE))</f>
        <v/>
      </c>
      <c r="AO225" s="184" t="str">
        <f>IF(AO223="","",VLOOKUP(AO223,シフト記号表!$C$5:$Y$46,23,FALSE))</f>
        <v/>
      </c>
      <c r="AP225" s="185" t="str">
        <f>IF(AP223="","",VLOOKUP(AP223,シフト記号表!$C$5:$Y$46,23,FALSE))</f>
        <v/>
      </c>
      <c r="AQ225" s="185" t="str">
        <f>IF(AQ223="","",VLOOKUP(AQ223,シフト記号表!$C$5:$Y$46,23,FALSE))</f>
        <v/>
      </c>
      <c r="AR225" s="185" t="str">
        <f>IF(AR223="","",VLOOKUP(AR223,シフト記号表!$C$5:$Y$46,23,FALSE))</f>
        <v/>
      </c>
      <c r="AS225" s="185" t="str">
        <f>IF(AS223="","",VLOOKUP(AS223,シフト記号表!$C$5:$Y$46,23,FALSE))</f>
        <v/>
      </c>
      <c r="AT225" s="185" t="str">
        <f>IF(AT223="","",VLOOKUP(AT223,シフト記号表!$C$5:$Y$46,23,FALSE))</f>
        <v/>
      </c>
      <c r="AU225" s="186" t="str">
        <f>IF(AU223="","",VLOOKUP(AU223,シフト記号表!$C$5:$Y$46,23,FALSE))</f>
        <v/>
      </c>
      <c r="AV225" s="184" t="str">
        <f>IF(AV223="","",VLOOKUP(AV223,シフト記号表!$C$5:$Y$46,23,FALSE))</f>
        <v/>
      </c>
      <c r="AW225" s="185" t="str">
        <f>IF(AW223="","",VLOOKUP(AW223,シフト記号表!$C$5:$Y$46,23,FALSE))</f>
        <v/>
      </c>
      <c r="AX225" s="185" t="str">
        <f>IF(AX223="","",VLOOKUP(AX223,シフト記号表!$C$5:$Y$46,23,FALSE))</f>
        <v/>
      </c>
      <c r="AY225" s="185" t="str">
        <f>IF(AY223="","",VLOOKUP(AY223,シフト記号表!$C$5:$Y$46,23,FALSE))</f>
        <v/>
      </c>
      <c r="AZ225" s="185" t="str">
        <f>IF(AZ223="","",VLOOKUP(AZ223,シフト記号表!$C$5:$Y$46,23,FALSE))</f>
        <v/>
      </c>
      <c r="BA225" s="185" t="str">
        <f>IF(BA223="","",VLOOKUP(BA223,シフト記号表!$C$5:$Y$46,23,FALSE))</f>
        <v/>
      </c>
      <c r="BB225" s="186" t="str">
        <f>IF(BB223="","",VLOOKUP(BB223,シフト記号表!$C$5:$Y$46,23,FALSE))</f>
        <v/>
      </c>
      <c r="BC225" s="184" t="str">
        <f>IF(BC223="","",VLOOKUP(BC223,シフト記号表!$C$5:$Y$46,23,FALSE))</f>
        <v/>
      </c>
      <c r="BD225" s="185" t="str">
        <f>IF(BD223="","",VLOOKUP(BD223,シフト記号表!$C$5:$Y$46,23,FALSE))</f>
        <v/>
      </c>
      <c r="BE225" s="185" t="str">
        <f>IF(BE223="","",VLOOKUP(BE223,シフト記号表!$C$5:$Y$46,23,FALSE))</f>
        <v/>
      </c>
      <c r="BF225" s="289">
        <f>IF($BI$3="計画",SUM(AA225:BB225),IF($BI$3="実績",SUM(AA225:BE225),""))</f>
        <v>0</v>
      </c>
      <c r="BG225" s="290"/>
      <c r="BH225" s="255">
        <f>IF($BI$3="計画",BF225/4,IF($BI$3="実績",(BF225/($BI$7/7)),""))</f>
        <v>0</v>
      </c>
      <c r="BI225" s="256"/>
      <c r="BJ225" s="248"/>
      <c r="BK225" s="249"/>
      <c r="BL225" s="249"/>
      <c r="BM225" s="249"/>
      <c r="BN225" s="250"/>
    </row>
    <row r="226" spans="2:66" ht="20.25" customHeight="1" x14ac:dyDescent="0.4">
      <c r="B226" s="60"/>
      <c r="C226" s="257"/>
      <c r="D226" s="259"/>
      <c r="E226" s="260"/>
      <c r="F226" s="261"/>
      <c r="G226" s="263"/>
      <c r="H226" s="264"/>
      <c r="I226" s="207"/>
      <c r="J226" s="208"/>
      <c r="K226" s="207"/>
      <c r="L226" s="208"/>
      <c r="M226" s="265"/>
      <c r="N226" s="266"/>
      <c r="O226" s="267"/>
      <c r="P226" s="268"/>
      <c r="Q226" s="268"/>
      <c r="R226" s="264"/>
      <c r="S226" s="269"/>
      <c r="T226" s="243"/>
      <c r="U226" s="270"/>
      <c r="V226" s="25" t="s">
        <v>18</v>
      </c>
      <c r="W226" s="32"/>
      <c r="X226" s="32"/>
      <c r="Y226" s="20"/>
      <c r="Z226" s="68"/>
      <c r="AA226" s="211"/>
      <c r="AB226" s="217"/>
      <c r="AC226" s="217"/>
      <c r="AD226" s="217"/>
      <c r="AE226" s="217"/>
      <c r="AF226" s="217"/>
      <c r="AG226" s="213"/>
      <c r="AH226" s="211"/>
      <c r="AI226" s="217"/>
      <c r="AJ226" s="217"/>
      <c r="AK226" s="217"/>
      <c r="AL226" s="217"/>
      <c r="AM226" s="217"/>
      <c r="AN226" s="213"/>
      <c r="AO226" s="211"/>
      <c r="AP226" s="217"/>
      <c r="AQ226" s="217"/>
      <c r="AR226" s="217"/>
      <c r="AS226" s="217"/>
      <c r="AT226" s="217"/>
      <c r="AU226" s="213"/>
      <c r="AV226" s="211"/>
      <c r="AW226" s="217"/>
      <c r="AX226" s="217"/>
      <c r="AY226" s="217"/>
      <c r="AZ226" s="217"/>
      <c r="BA226" s="217"/>
      <c r="BB226" s="213"/>
      <c r="BC226" s="211"/>
      <c r="BD226" s="217"/>
      <c r="BE226" s="218"/>
      <c r="BF226" s="275"/>
      <c r="BG226" s="276"/>
      <c r="BH226" s="251"/>
      <c r="BI226" s="252"/>
      <c r="BJ226" s="242"/>
      <c r="BK226" s="243"/>
      <c r="BL226" s="243"/>
      <c r="BM226" s="243"/>
      <c r="BN226" s="244"/>
    </row>
    <row r="227" spans="2:66" ht="20.25" customHeight="1" x14ac:dyDescent="0.4">
      <c r="B227" s="58">
        <f>B224+1</f>
        <v>70</v>
      </c>
      <c r="C227" s="258"/>
      <c r="D227" s="262"/>
      <c r="E227" s="260"/>
      <c r="F227" s="261"/>
      <c r="G227" s="263"/>
      <c r="H227" s="264"/>
      <c r="I227" s="207"/>
      <c r="J227" s="208"/>
      <c r="K227" s="207"/>
      <c r="L227" s="208"/>
      <c r="M227" s="277"/>
      <c r="N227" s="278"/>
      <c r="O227" s="267"/>
      <c r="P227" s="268"/>
      <c r="Q227" s="268"/>
      <c r="R227" s="264"/>
      <c r="S227" s="271"/>
      <c r="T227" s="246"/>
      <c r="U227" s="272"/>
      <c r="V227" s="27" t="s">
        <v>84</v>
      </c>
      <c r="W227" s="28"/>
      <c r="X227" s="28"/>
      <c r="Y227" s="23"/>
      <c r="Z227" s="63"/>
      <c r="AA227" s="180" t="str">
        <f>IF(AA226="","",VLOOKUP(AA226,シフト記号表!$C$5:$W$46,21,FALSE))</f>
        <v/>
      </c>
      <c r="AB227" s="181" t="str">
        <f>IF(AB226="","",VLOOKUP(AB226,シフト記号表!$C$5:$W$46,21,FALSE))</f>
        <v/>
      </c>
      <c r="AC227" s="181" t="str">
        <f>IF(AC226="","",VLOOKUP(AC226,シフト記号表!$C$5:$W$46,21,FALSE))</f>
        <v/>
      </c>
      <c r="AD227" s="181" t="str">
        <f>IF(AD226="","",VLOOKUP(AD226,シフト記号表!$C$5:$W$46,21,FALSE))</f>
        <v/>
      </c>
      <c r="AE227" s="181" t="str">
        <f>IF(AE226="","",VLOOKUP(AE226,シフト記号表!$C$5:$W$46,21,FALSE))</f>
        <v/>
      </c>
      <c r="AF227" s="181" t="str">
        <f>IF(AF226="","",VLOOKUP(AF226,シフト記号表!$C$5:$W$46,21,FALSE))</f>
        <v/>
      </c>
      <c r="AG227" s="182" t="str">
        <f>IF(AG226="","",VLOOKUP(AG226,シフト記号表!$C$5:$W$46,21,FALSE))</f>
        <v/>
      </c>
      <c r="AH227" s="180" t="str">
        <f>IF(AH226="","",VLOOKUP(AH226,シフト記号表!$C$5:$W$46,21,FALSE))</f>
        <v/>
      </c>
      <c r="AI227" s="181" t="str">
        <f>IF(AI226="","",VLOOKUP(AI226,シフト記号表!$C$5:$W$46,21,FALSE))</f>
        <v/>
      </c>
      <c r="AJ227" s="181" t="str">
        <f>IF(AJ226="","",VLOOKUP(AJ226,シフト記号表!$C$5:$W$46,21,FALSE))</f>
        <v/>
      </c>
      <c r="AK227" s="181" t="str">
        <f>IF(AK226="","",VLOOKUP(AK226,シフト記号表!$C$5:$W$46,21,FALSE))</f>
        <v/>
      </c>
      <c r="AL227" s="181" t="str">
        <f>IF(AL226="","",VLOOKUP(AL226,シフト記号表!$C$5:$W$46,21,FALSE))</f>
        <v/>
      </c>
      <c r="AM227" s="181" t="str">
        <f>IF(AM226="","",VLOOKUP(AM226,シフト記号表!$C$5:$W$46,21,FALSE))</f>
        <v/>
      </c>
      <c r="AN227" s="182" t="str">
        <f>IF(AN226="","",VLOOKUP(AN226,シフト記号表!$C$5:$W$46,21,FALSE))</f>
        <v/>
      </c>
      <c r="AO227" s="180" t="str">
        <f>IF(AO226="","",VLOOKUP(AO226,シフト記号表!$C$5:$W$46,21,FALSE))</f>
        <v/>
      </c>
      <c r="AP227" s="181" t="str">
        <f>IF(AP226="","",VLOOKUP(AP226,シフト記号表!$C$5:$W$46,21,FALSE))</f>
        <v/>
      </c>
      <c r="AQ227" s="181" t="str">
        <f>IF(AQ226="","",VLOOKUP(AQ226,シフト記号表!$C$5:$W$46,21,FALSE))</f>
        <v/>
      </c>
      <c r="AR227" s="181" t="str">
        <f>IF(AR226="","",VLOOKUP(AR226,シフト記号表!$C$5:$W$46,21,FALSE))</f>
        <v/>
      </c>
      <c r="AS227" s="181" t="str">
        <f>IF(AS226="","",VLOOKUP(AS226,シフト記号表!$C$5:$W$46,21,FALSE))</f>
        <v/>
      </c>
      <c r="AT227" s="181" t="str">
        <f>IF(AT226="","",VLOOKUP(AT226,シフト記号表!$C$5:$W$46,21,FALSE))</f>
        <v/>
      </c>
      <c r="AU227" s="182" t="str">
        <f>IF(AU226="","",VLOOKUP(AU226,シフト記号表!$C$5:$W$46,21,FALSE))</f>
        <v/>
      </c>
      <c r="AV227" s="180" t="str">
        <f>IF(AV226="","",VLOOKUP(AV226,シフト記号表!$C$5:$W$46,21,FALSE))</f>
        <v/>
      </c>
      <c r="AW227" s="181" t="str">
        <f>IF(AW226="","",VLOOKUP(AW226,シフト記号表!$C$5:$W$46,21,FALSE))</f>
        <v/>
      </c>
      <c r="AX227" s="181" t="str">
        <f>IF(AX226="","",VLOOKUP(AX226,シフト記号表!$C$5:$W$46,21,FALSE))</f>
        <v/>
      </c>
      <c r="AY227" s="181" t="str">
        <f>IF(AY226="","",VLOOKUP(AY226,シフト記号表!$C$5:$W$46,21,FALSE))</f>
        <v/>
      </c>
      <c r="AZ227" s="181" t="str">
        <f>IF(AZ226="","",VLOOKUP(AZ226,シフト記号表!$C$5:$W$46,21,FALSE))</f>
        <v/>
      </c>
      <c r="BA227" s="181" t="str">
        <f>IF(BA226="","",VLOOKUP(BA226,シフト記号表!$C$5:$W$46,21,FALSE))</f>
        <v/>
      </c>
      <c r="BB227" s="182" t="str">
        <f>IF(BB226="","",VLOOKUP(BB226,シフト記号表!$C$5:$W$46,21,FALSE))</f>
        <v/>
      </c>
      <c r="BC227" s="180" t="str">
        <f>IF(BC226="","",VLOOKUP(BC226,シフト記号表!$C$5:$W$46,21,FALSE))</f>
        <v/>
      </c>
      <c r="BD227" s="181" t="str">
        <f>IF(BD226="","",VLOOKUP(BD226,シフト記号表!$C$5:$W$46,21,FALSE))</f>
        <v/>
      </c>
      <c r="BE227" s="181" t="str">
        <f>IF(BE226="","",VLOOKUP(BE226,シフト記号表!$C$5:$W$46,21,FALSE))</f>
        <v/>
      </c>
      <c r="BF227" s="279">
        <f>IF($BI$3="計画",SUM(AA227:BB227),IF($BI$3="実績",SUM(AA227:BE227),""))</f>
        <v>0</v>
      </c>
      <c r="BG227" s="280"/>
      <c r="BH227" s="253">
        <f>IF($BI$3="計画",BF227/4,IF($BI$3="実績",(BF227/($BI$7/7)),""))</f>
        <v>0</v>
      </c>
      <c r="BI227" s="254"/>
      <c r="BJ227" s="245"/>
      <c r="BK227" s="246"/>
      <c r="BL227" s="246"/>
      <c r="BM227" s="246"/>
      <c r="BN227" s="247"/>
    </row>
    <row r="228" spans="2:66" ht="20.25" customHeight="1" x14ac:dyDescent="0.4">
      <c r="B228" s="59"/>
      <c r="C228" s="258"/>
      <c r="D228" s="262"/>
      <c r="E228" s="260"/>
      <c r="F228" s="261"/>
      <c r="G228" s="281"/>
      <c r="H228" s="282"/>
      <c r="I228" s="283">
        <f>G227</f>
        <v>0</v>
      </c>
      <c r="J228" s="282"/>
      <c r="K228" s="283">
        <f>M227</f>
        <v>0</v>
      </c>
      <c r="L228" s="282"/>
      <c r="M228" s="284"/>
      <c r="N228" s="285"/>
      <c r="O228" s="286"/>
      <c r="P228" s="287"/>
      <c r="Q228" s="287"/>
      <c r="R228" s="288"/>
      <c r="S228" s="273"/>
      <c r="T228" s="249"/>
      <c r="U228" s="274"/>
      <c r="V228" s="29" t="s">
        <v>126</v>
      </c>
      <c r="W228" s="52"/>
      <c r="X228" s="52"/>
      <c r="Y228" s="53"/>
      <c r="Z228" s="69"/>
      <c r="AA228" s="184" t="str">
        <f>IF(AA226="","",VLOOKUP(AA226,シフト記号表!$C$5:$Y$46,23,FALSE))</f>
        <v/>
      </c>
      <c r="AB228" s="185" t="str">
        <f>IF(AB226="","",VLOOKUP(AB226,シフト記号表!$C$5:$Y$46,23,FALSE))</f>
        <v/>
      </c>
      <c r="AC228" s="185" t="str">
        <f>IF(AC226="","",VLOOKUP(AC226,シフト記号表!$C$5:$Y$46,23,FALSE))</f>
        <v/>
      </c>
      <c r="AD228" s="185" t="str">
        <f>IF(AD226="","",VLOOKUP(AD226,シフト記号表!$C$5:$Y$46,23,FALSE))</f>
        <v/>
      </c>
      <c r="AE228" s="185" t="str">
        <f>IF(AE226="","",VLOOKUP(AE226,シフト記号表!$C$5:$Y$46,23,FALSE))</f>
        <v/>
      </c>
      <c r="AF228" s="185" t="str">
        <f>IF(AF226="","",VLOOKUP(AF226,シフト記号表!$C$5:$Y$46,23,FALSE))</f>
        <v/>
      </c>
      <c r="AG228" s="186" t="str">
        <f>IF(AG226="","",VLOOKUP(AG226,シフト記号表!$C$5:$Y$46,23,FALSE))</f>
        <v/>
      </c>
      <c r="AH228" s="184" t="str">
        <f>IF(AH226="","",VLOOKUP(AH226,シフト記号表!$C$5:$Y$46,23,FALSE))</f>
        <v/>
      </c>
      <c r="AI228" s="185" t="str">
        <f>IF(AI226="","",VLOOKUP(AI226,シフト記号表!$C$5:$Y$46,23,FALSE))</f>
        <v/>
      </c>
      <c r="AJ228" s="185" t="str">
        <f>IF(AJ226="","",VLOOKUP(AJ226,シフト記号表!$C$5:$Y$46,23,FALSE))</f>
        <v/>
      </c>
      <c r="AK228" s="185" t="str">
        <f>IF(AK226="","",VLOOKUP(AK226,シフト記号表!$C$5:$Y$46,23,FALSE))</f>
        <v/>
      </c>
      <c r="AL228" s="185" t="str">
        <f>IF(AL226="","",VLOOKUP(AL226,シフト記号表!$C$5:$Y$46,23,FALSE))</f>
        <v/>
      </c>
      <c r="AM228" s="185" t="str">
        <f>IF(AM226="","",VLOOKUP(AM226,シフト記号表!$C$5:$Y$46,23,FALSE))</f>
        <v/>
      </c>
      <c r="AN228" s="186" t="str">
        <f>IF(AN226="","",VLOOKUP(AN226,シフト記号表!$C$5:$Y$46,23,FALSE))</f>
        <v/>
      </c>
      <c r="AO228" s="184" t="str">
        <f>IF(AO226="","",VLOOKUP(AO226,シフト記号表!$C$5:$Y$46,23,FALSE))</f>
        <v/>
      </c>
      <c r="AP228" s="185" t="str">
        <f>IF(AP226="","",VLOOKUP(AP226,シフト記号表!$C$5:$Y$46,23,FALSE))</f>
        <v/>
      </c>
      <c r="AQ228" s="185" t="str">
        <f>IF(AQ226="","",VLOOKUP(AQ226,シフト記号表!$C$5:$Y$46,23,FALSE))</f>
        <v/>
      </c>
      <c r="AR228" s="185" t="str">
        <f>IF(AR226="","",VLOOKUP(AR226,シフト記号表!$C$5:$Y$46,23,FALSE))</f>
        <v/>
      </c>
      <c r="AS228" s="185" t="str">
        <f>IF(AS226="","",VLOOKUP(AS226,シフト記号表!$C$5:$Y$46,23,FALSE))</f>
        <v/>
      </c>
      <c r="AT228" s="185" t="str">
        <f>IF(AT226="","",VLOOKUP(AT226,シフト記号表!$C$5:$Y$46,23,FALSE))</f>
        <v/>
      </c>
      <c r="AU228" s="186" t="str">
        <f>IF(AU226="","",VLOOKUP(AU226,シフト記号表!$C$5:$Y$46,23,FALSE))</f>
        <v/>
      </c>
      <c r="AV228" s="184" t="str">
        <f>IF(AV226="","",VLOOKUP(AV226,シフト記号表!$C$5:$Y$46,23,FALSE))</f>
        <v/>
      </c>
      <c r="AW228" s="185" t="str">
        <f>IF(AW226="","",VLOOKUP(AW226,シフト記号表!$C$5:$Y$46,23,FALSE))</f>
        <v/>
      </c>
      <c r="AX228" s="185" t="str">
        <f>IF(AX226="","",VLOOKUP(AX226,シフト記号表!$C$5:$Y$46,23,FALSE))</f>
        <v/>
      </c>
      <c r="AY228" s="185" t="str">
        <f>IF(AY226="","",VLOOKUP(AY226,シフト記号表!$C$5:$Y$46,23,FALSE))</f>
        <v/>
      </c>
      <c r="AZ228" s="185" t="str">
        <f>IF(AZ226="","",VLOOKUP(AZ226,シフト記号表!$C$5:$Y$46,23,FALSE))</f>
        <v/>
      </c>
      <c r="BA228" s="185" t="str">
        <f>IF(BA226="","",VLOOKUP(BA226,シフト記号表!$C$5:$Y$46,23,FALSE))</f>
        <v/>
      </c>
      <c r="BB228" s="186" t="str">
        <f>IF(BB226="","",VLOOKUP(BB226,シフト記号表!$C$5:$Y$46,23,FALSE))</f>
        <v/>
      </c>
      <c r="BC228" s="184" t="str">
        <f>IF(BC226="","",VLOOKUP(BC226,シフト記号表!$C$5:$Y$46,23,FALSE))</f>
        <v/>
      </c>
      <c r="BD228" s="185" t="str">
        <f>IF(BD226="","",VLOOKUP(BD226,シフト記号表!$C$5:$Y$46,23,FALSE))</f>
        <v/>
      </c>
      <c r="BE228" s="185" t="str">
        <f>IF(BE226="","",VLOOKUP(BE226,シフト記号表!$C$5:$Y$46,23,FALSE))</f>
        <v/>
      </c>
      <c r="BF228" s="289">
        <f>IF($BI$3="計画",SUM(AA228:BB228),IF($BI$3="実績",SUM(AA228:BE228),""))</f>
        <v>0</v>
      </c>
      <c r="BG228" s="290"/>
      <c r="BH228" s="255">
        <f>IF($BI$3="計画",BF228/4,IF($BI$3="実績",(BF228/($BI$7/7)),""))</f>
        <v>0</v>
      </c>
      <c r="BI228" s="256"/>
      <c r="BJ228" s="248"/>
      <c r="BK228" s="249"/>
      <c r="BL228" s="249"/>
      <c r="BM228" s="249"/>
      <c r="BN228" s="250"/>
    </row>
    <row r="229" spans="2:66" ht="20.25" customHeight="1" x14ac:dyDescent="0.4">
      <c r="B229" s="60"/>
      <c r="C229" s="257"/>
      <c r="D229" s="259"/>
      <c r="E229" s="260"/>
      <c r="F229" s="261"/>
      <c r="G229" s="263"/>
      <c r="H229" s="264"/>
      <c r="I229" s="207"/>
      <c r="J229" s="208"/>
      <c r="K229" s="207"/>
      <c r="L229" s="208"/>
      <c r="M229" s="265"/>
      <c r="N229" s="266"/>
      <c r="O229" s="267"/>
      <c r="P229" s="268"/>
      <c r="Q229" s="268"/>
      <c r="R229" s="264"/>
      <c r="S229" s="269"/>
      <c r="T229" s="243"/>
      <c r="U229" s="270"/>
      <c r="V229" s="25" t="s">
        <v>18</v>
      </c>
      <c r="W229" s="32"/>
      <c r="X229" s="32"/>
      <c r="Y229" s="20"/>
      <c r="Z229" s="68"/>
      <c r="AA229" s="211"/>
      <c r="AB229" s="217"/>
      <c r="AC229" s="217"/>
      <c r="AD229" s="217"/>
      <c r="AE229" s="217"/>
      <c r="AF229" s="217"/>
      <c r="AG229" s="213"/>
      <c r="AH229" s="211"/>
      <c r="AI229" s="217"/>
      <c r="AJ229" s="217"/>
      <c r="AK229" s="217"/>
      <c r="AL229" s="217"/>
      <c r="AM229" s="217"/>
      <c r="AN229" s="213"/>
      <c r="AO229" s="211"/>
      <c r="AP229" s="217"/>
      <c r="AQ229" s="217"/>
      <c r="AR229" s="217"/>
      <c r="AS229" s="217"/>
      <c r="AT229" s="217"/>
      <c r="AU229" s="213"/>
      <c r="AV229" s="211"/>
      <c r="AW229" s="217"/>
      <c r="AX229" s="217"/>
      <c r="AY229" s="217"/>
      <c r="AZ229" s="217"/>
      <c r="BA229" s="217"/>
      <c r="BB229" s="213"/>
      <c r="BC229" s="211"/>
      <c r="BD229" s="217"/>
      <c r="BE229" s="218"/>
      <c r="BF229" s="275"/>
      <c r="BG229" s="276"/>
      <c r="BH229" s="251"/>
      <c r="BI229" s="252"/>
      <c r="BJ229" s="242"/>
      <c r="BK229" s="243"/>
      <c r="BL229" s="243"/>
      <c r="BM229" s="243"/>
      <c r="BN229" s="244"/>
    </row>
    <row r="230" spans="2:66" ht="20.25" customHeight="1" x14ac:dyDescent="0.4">
      <c r="B230" s="58">
        <f>B227+1</f>
        <v>71</v>
      </c>
      <c r="C230" s="258"/>
      <c r="D230" s="262"/>
      <c r="E230" s="260"/>
      <c r="F230" s="261"/>
      <c r="G230" s="263"/>
      <c r="H230" s="264"/>
      <c r="I230" s="207"/>
      <c r="J230" s="208"/>
      <c r="K230" s="207"/>
      <c r="L230" s="208"/>
      <c r="M230" s="277"/>
      <c r="N230" s="278"/>
      <c r="O230" s="267"/>
      <c r="P230" s="268"/>
      <c r="Q230" s="268"/>
      <c r="R230" s="264"/>
      <c r="S230" s="271"/>
      <c r="T230" s="246"/>
      <c r="U230" s="272"/>
      <c r="V230" s="27" t="s">
        <v>84</v>
      </c>
      <c r="W230" s="28"/>
      <c r="X230" s="28"/>
      <c r="Y230" s="23"/>
      <c r="Z230" s="63"/>
      <c r="AA230" s="180" t="str">
        <f>IF(AA229="","",VLOOKUP(AA229,シフト記号表!$C$5:$W$46,21,FALSE))</f>
        <v/>
      </c>
      <c r="AB230" s="181" t="str">
        <f>IF(AB229="","",VLOOKUP(AB229,シフト記号表!$C$5:$W$46,21,FALSE))</f>
        <v/>
      </c>
      <c r="AC230" s="181" t="str">
        <f>IF(AC229="","",VLOOKUP(AC229,シフト記号表!$C$5:$W$46,21,FALSE))</f>
        <v/>
      </c>
      <c r="AD230" s="181" t="str">
        <f>IF(AD229="","",VLOOKUP(AD229,シフト記号表!$C$5:$W$46,21,FALSE))</f>
        <v/>
      </c>
      <c r="AE230" s="181" t="str">
        <f>IF(AE229="","",VLOOKUP(AE229,シフト記号表!$C$5:$W$46,21,FALSE))</f>
        <v/>
      </c>
      <c r="AF230" s="181" t="str">
        <f>IF(AF229="","",VLOOKUP(AF229,シフト記号表!$C$5:$W$46,21,FALSE))</f>
        <v/>
      </c>
      <c r="AG230" s="182" t="str">
        <f>IF(AG229="","",VLOOKUP(AG229,シフト記号表!$C$5:$W$46,21,FALSE))</f>
        <v/>
      </c>
      <c r="AH230" s="180" t="str">
        <f>IF(AH229="","",VLOOKUP(AH229,シフト記号表!$C$5:$W$46,21,FALSE))</f>
        <v/>
      </c>
      <c r="AI230" s="181" t="str">
        <f>IF(AI229="","",VLOOKUP(AI229,シフト記号表!$C$5:$W$46,21,FALSE))</f>
        <v/>
      </c>
      <c r="AJ230" s="181" t="str">
        <f>IF(AJ229="","",VLOOKUP(AJ229,シフト記号表!$C$5:$W$46,21,FALSE))</f>
        <v/>
      </c>
      <c r="AK230" s="181" t="str">
        <f>IF(AK229="","",VLOOKUP(AK229,シフト記号表!$C$5:$W$46,21,FALSE))</f>
        <v/>
      </c>
      <c r="AL230" s="181" t="str">
        <f>IF(AL229="","",VLOOKUP(AL229,シフト記号表!$C$5:$W$46,21,FALSE))</f>
        <v/>
      </c>
      <c r="AM230" s="181" t="str">
        <f>IF(AM229="","",VLOOKUP(AM229,シフト記号表!$C$5:$W$46,21,FALSE))</f>
        <v/>
      </c>
      <c r="AN230" s="182" t="str">
        <f>IF(AN229="","",VLOOKUP(AN229,シフト記号表!$C$5:$W$46,21,FALSE))</f>
        <v/>
      </c>
      <c r="AO230" s="180" t="str">
        <f>IF(AO229="","",VLOOKUP(AO229,シフト記号表!$C$5:$W$46,21,FALSE))</f>
        <v/>
      </c>
      <c r="AP230" s="181" t="str">
        <f>IF(AP229="","",VLOOKUP(AP229,シフト記号表!$C$5:$W$46,21,FALSE))</f>
        <v/>
      </c>
      <c r="AQ230" s="181" t="str">
        <f>IF(AQ229="","",VLOOKUP(AQ229,シフト記号表!$C$5:$W$46,21,FALSE))</f>
        <v/>
      </c>
      <c r="AR230" s="181" t="str">
        <f>IF(AR229="","",VLOOKUP(AR229,シフト記号表!$C$5:$W$46,21,FALSE))</f>
        <v/>
      </c>
      <c r="AS230" s="181" t="str">
        <f>IF(AS229="","",VLOOKUP(AS229,シフト記号表!$C$5:$W$46,21,FALSE))</f>
        <v/>
      </c>
      <c r="AT230" s="181" t="str">
        <f>IF(AT229="","",VLOOKUP(AT229,シフト記号表!$C$5:$W$46,21,FALSE))</f>
        <v/>
      </c>
      <c r="AU230" s="182" t="str">
        <f>IF(AU229="","",VLOOKUP(AU229,シフト記号表!$C$5:$W$46,21,FALSE))</f>
        <v/>
      </c>
      <c r="AV230" s="180" t="str">
        <f>IF(AV229="","",VLOOKUP(AV229,シフト記号表!$C$5:$W$46,21,FALSE))</f>
        <v/>
      </c>
      <c r="AW230" s="181" t="str">
        <f>IF(AW229="","",VLOOKUP(AW229,シフト記号表!$C$5:$W$46,21,FALSE))</f>
        <v/>
      </c>
      <c r="AX230" s="181" t="str">
        <f>IF(AX229="","",VLOOKUP(AX229,シフト記号表!$C$5:$W$46,21,FALSE))</f>
        <v/>
      </c>
      <c r="AY230" s="181" t="str">
        <f>IF(AY229="","",VLOOKUP(AY229,シフト記号表!$C$5:$W$46,21,FALSE))</f>
        <v/>
      </c>
      <c r="AZ230" s="181" t="str">
        <f>IF(AZ229="","",VLOOKUP(AZ229,シフト記号表!$C$5:$W$46,21,FALSE))</f>
        <v/>
      </c>
      <c r="BA230" s="181" t="str">
        <f>IF(BA229="","",VLOOKUP(BA229,シフト記号表!$C$5:$W$46,21,FALSE))</f>
        <v/>
      </c>
      <c r="BB230" s="182" t="str">
        <f>IF(BB229="","",VLOOKUP(BB229,シフト記号表!$C$5:$W$46,21,FALSE))</f>
        <v/>
      </c>
      <c r="BC230" s="180" t="str">
        <f>IF(BC229="","",VLOOKUP(BC229,シフト記号表!$C$5:$W$46,21,FALSE))</f>
        <v/>
      </c>
      <c r="BD230" s="181" t="str">
        <f>IF(BD229="","",VLOOKUP(BD229,シフト記号表!$C$5:$W$46,21,FALSE))</f>
        <v/>
      </c>
      <c r="BE230" s="181" t="str">
        <f>IF(BE229="","",VLOOKUP(BE229,シフト記号表!$C$5:$W$46,21,FALSE))</f>
        <v/>
      </c>
      <c r="BF230" s="279">
        <f>IF($BI$3="計画",SUM(AA230:BB230),IF($BI$3="実績",SUM(AA230:BE230),""))</f>
        <v>0</v>
      </c>
      <c r="BG230" s="280"/>
      <c r="BH230" s="253">
        <f>IF($BI$3="計画",BF230/4,IF($BI$3="実績",(BF230/($BI$7/7)),""))</f>
        <v>0</v>
      </c>
      <c r="BI230" s="254"/>
      <c r="BJ230" s="245"/>
      <c r="BK230" s="246"/>
      <c r="BL230" s="246"/>
      <c r="BM230" s="246"/>
      <c r="BN230" s="247"/>
    </row>
    <row r="231" spans="2:66" ht="20.25" customHeight="1" x14ac:dyDescent="0.4">
      <c r="B231" s="59"/>
      <c r="C231" s="258"/>
      <c r="D231" s="262"/>
      <c r="E231" s="260"/>
      <c r="F231" s="261"/>
      <c r="G231" s="281"/>
      <c r="H231" s="282"/>
      <c r="I231" s="283">
        <f>G230</f>
        <v>0</v>
      </c>
      <c r="J231" s="282"/>
      <c r="K231" s="283">
        <f>M230</f>
        <v>0</v>
      </c>
      <c r="L231" s="282"/>
      <c r="M231" s="284"/>
      <c r="N231" s="285"/>
      <c r="O231" s="286"/>
      <c r="P231" s="287"/>
      <c r="Q231" s="287"/>
      <c r="R231" s="288"/>
      <c r="S231" s="273"/>
      <c r="T231" s="249"/>
      <c r="U231" s="274"/>
      <c r="V231" s="29" t="s">
        <v>126</v>
      </c>
      <c r="W231" s="52"/>
      <c r="X231" s="52"/>
      <c r="Y231" s="53"/>
      <c r="Z231" s="69"/>
      <c r="AA231" s="184" t="str">
        <f>IF(AA229="","",VLOOKUP(AA229,シフト記号表!$C$5:$Y$46,23,FALSE))</f>
        <v/>
      </c>
      <c r="AB231" s="185" t="str">
        <f>IF(AB229="","",VLOOKUP(AB229,シフト記号表!$C$5:$Y$46,23,FALSE))</f>
        <v/>
      </c>
      <c r="AC231" s="185" t="str">
        <f>IF(AC229="","",VLOOKUP(AC229,シフト記号表!$C$5:$Y$46,23,FALSE))</f>
        <v/>
      </c>
      <c r="AD231" s="185" t="str">
        <f>IF(AD229="","",VLOOKUP(AD229,シフト記号表!$C$5:$Y$46,23,FALSE))</f>
        <v/>
      </c>
      <c r="AE231" s="185" t="str">
        <f>IF(AE229="","",VLOOKUP(AE229,シフト記号表!$C$5:$Y$46,23,FALSE))</f>
        <v/>
      </c>
      <c r="AF231" s="185" t="str">
        <f>IF(AF229="","",VLOOKUP(AF229,シフト記号表!$C$5:$Y$46,23,FALSE))</f>
        <v/>
      </c>
      <c r="AG231" s="186" t="str">
        <f>IF(AG229="","",VLOOKUP(AG229,シフト記号表!$C$5:$Y$46,23,FALSE))</f>
        <v/>
      </c>
      <c r="AH231" s="184" t="str">
        <f>IF(AH229="","",VLOOKUP(AH229,シフト記号表!$C$5:$Y$46,23,FALSE))</f>
        <v/>
      </c>
      <c r="AI231" s="185" t="str">
        <f>IF(AI229="","",VLOOKUP(AI229,シフト記号表!$C$5:$Y$46,23,FALSE))</f>
        <v/>
      </c>
      <c r="AJ231" s="185" t="str">
        <f>IF(AJ229="","",VLOOKUP(AJ229,シフト記号表!$C$5:$Y$46,23,FALSE))</f>
        <v/>
      </c>
      <c r="AK231" s="185" t="str">
        <f>IF(AK229="","",VLOOKUP(AK229,シフト記号表!$C$5:$Y$46,23,FALSE))</f>
        <v/>
      </c>
      <c r="AL231" s="185" t="str">
        <f>IF(AL229="","",VLOOKUP(AL229,シフト記号表!$C$5:$Y$46,23,FALSE))</f>
        <v/>
      </c>
      <c r="AM231" s="185" t="str">
        <f>IF(AM229="","",VLOOKUP(AM229,シフト記号表!$C$5:$Y$46,23,FALSE))</f>
        <v/>
      </c>
      <c r="AN231" s="186" t="str">
        <f>IF(AN229="","",VLOOKUP(AN229,シフト記号表!$C$5:$Y$46,23,FALSE))</f>
        <v/>
      </c>
      <c r="AO231" s="184" t="str">
        <f>IF(AO229="","",VLOOKUP(AO229,シフト記号表!$C$5:$Y$46,23,FALSE))</f>
        <v/>
      </c>
      <c r="AP231" s="185" t="str">
        <f>IF(AP229="","",VLOOKUP(AP229,シフト記号表!$C$5:$Y$46,23,FALSE))</f>
        <v/>
      </c>
      <c r="AQ231" s="185" t="str">
        <f>IF(AQ229="","",VLOOKUP(AQ229,シフト記号表!$C$5:$Y$46,23,FALSE))</f>
        <v/>
      </c>
      <c r="AR231" s="185" t="str">
        <f>IF(AR229="","",VLOOKUP(AR229,シフト記号表!$C$5:$Y$46,23,FALSE))</f>
        <v/>
      </c>
      <c r="AS231" s="185" t="str">
        <f>IF(AS229="","",VLOOKUP(AS229,シフト記号表!$C$5:$Y$46,23,FALSE))</f>
        <v/>
      </c>
      <c r="AT231" s="185" t="str">
        <f>IF(AT229="","",VLOOKUP(AT229,シフト記号表!$C$5:$Y$46,23,FALSE))</f>
        <v/>
      </c>
      <c r="AU231" s="186" t="str">
        <f>IF(AU229="","",VLOOKUP(AU229,シフト記号表!$C$5:$Y$46,23,FALSE))</f>
        <v/>
      </c>
      <c r="AV231" s="184" t="str">
        <f>IF(AV229="","",VLOOKUP(AV229,シフト記号表!$C$5:$Y$46,23,FALSE))</f>
        <v/>
      </c>
      <c r="AW231" s="185" t="str">
        <f>IF(AW229="","",VLOOKUP(AW229,シフト記号表!$C$5:$Y$46,23,FALSE))</f>
        <v/>
      </c>
      <c r="AX231" s="185" t="str">
        <f>IF(AX229="","",VLOOKUP(AX229,シフト記号表!$C$5:$Y$46,23,FALSE))</f>
        <v/>
      </c>
      <c r="AY231" s="185" t="str">
        <f>IF(AY229="","",VLOOKUP(AY229,シフト記号表!$C$5:$Y$46,23,FALSE))</f>
        <v/>
      </c>
      <c r="AZ231" s="185" t="str">
        <f>IF(AZ229="","",VLOOKUP(AZ229,シフト記号表!$C$5:$Y$46,23,FALSE))</f>
        <v/>
      </c>
      <c r="BA231" s="185" t="str">
        <f>IF(BA229="","",VLOOKUP(BA229,シフト記号表!$C$5:$Y$46,23,FALSE))</f>
        <v/>
      </c>
      <c r="BB231" s="186" t="str">
        <f>IF(BB229="","",VLOOKUP(BB229,シフト記号表!$C$5:$Y$46,23,FALSE))</f>
        <v/>
      </c>
      <c r="BC231" s="184" t="str">
        <f>IF(BC229="","",VLOOKUP(BC229,シフト記号表!$C$5:$Y$46,23,FALSE))</f>
        <v/>
      </c>
      <c r="BD231" s="185" t="str">
        <f>IF(BD229="","",VLOOKUP(BD229,シフト記号表!$C$5:$Y$46,23,FALSE))</f>
        <v/>
      </c>
      <c r="BE231" s="185" t="str">
        <f>IF(BE229="","",VLOOKUP(BE229,シフト記号表!$C$5:$Y$46,23,FALSE))</f>
        <v/>
      </c>
      <c r="BF231" s="289">
        <f>IF($BI$3="計画",SUM(AA231:BB231),IF($BI$3="実績",SUM(AA231:BE231),""))</f>
        <v>0</v>
      </c>
      <c r="BG231" s="290"/>
      <c r="BH231" s="255">
        <f>IF($BI$3="計画",BF231/4,IF($BI$3="実績",(BF231/($BI$7/7)),""))</f>
        <v>0</v>
      </c>
      <c r="BI231" s="256"/>
      <c r="BJ231" s="248"/>
      <c r="BK231" s="249"/>
      <c r="BL231" s="249"/>
      <c r="BM231" s="249"/>
      <c r="BN231" s="250"/>
    </row>
    <row r="232" spans="2:66" ht="20.25" customHeight="1" x14ac:dyDescent="0.4">
      <c r="B232" s="60"/>
      <c r="C232" s="257"/>
      <c r="D232" s="259"/>
      <c r="E232" s="260"/>
      <c r="F232" s="261"/>
      <c r="G232" s="263"/>
      <c r="H232" s="264"/>
      <c r="I232" s="207"/>
      <c r="J232" s="208"/>
      <c r="K232" s="207"/>
      <c r="L232" s="208"/>
      <c r="M232" s="265"/>
      <c r="N232" s="266"/>
      <c r="O232" s="267"/>
      <c r="P232" s="268"/>
      <c r="Q232" s="268"/>
      <c r="R232" s="264"/>
      <c r="S232" s="269"/>
      <c r="T232" s="243"/>
      <c r="U232" s="270"/>
      <c r="V232" s="25" t="s">
        <v>18</v>
      </c>
      <c r="W232" s="32"/>
      <c r="X232" s="32"/>
      <c r="Y232" s="20"/>
      <c r="Z232" s="68"/>
      <c r="AA232" s="211"/>
      <c r="AB232" s="217"/>
      <c r="AC232" s="217"/>
      <c r="AD232" s="217"/>
      <c r="AE232" s="217"/>
      <c r="AF232" s="217"/>
      <c r="AG232" s="213"/>
      <c r="AH232" s="211"/>
      <c r="AI232" s="217"/>
      <c r="AJ232" s="217"/>
      <c r="AK232" s="217"/>
      <c r="AL232" s="217"/>
      <c r="AM232" s="217"/>
      <c r="AN232" s="213"/>
      <c r="AO232" s="211"/>
      <c r="AP232" s="217"/>
      <c r="AQ232" s="217"/>
      <c r="AR232" s="217"/>
      <c r="AS232" s="217"/>
      <c r="AT232" s="217"/>
      <c r="AU232" s="213"/>
      <c r="AV232" s="211"/>
      <c r="AW232" s="217"/>
      <c r="AX232" s="217"/>
      <c r="AY232" s="217"/>
      <c r="AZ232" s="217"/>
      <c r="BA232" s="217"/>
      <c r="BB232" s="213"/>
      <c r="BC232" s="211"/>
      <c r="BD232" s="217"/>
      <c r="BE232" s="218"/>
      <c r="BF232" s="275"/>
      <c r="BG232" s="276"/>
      <c r="BH232" s="251"/>
      <c r="BI232" s="252"/>
      <c r="BJ232" s="242"/>
      <c r="BK232" s="243"/>
      <c r="BL232" s="243"/>
      <c r="BM232" s="243"/>
      <c r="BN232" s="244"/>
    </row>
    <row r="233" spans="2:66" ht="20.25" customHeight="1" x14ac:dyDescent="0.4">
      <c r="B233" s="58">
        <f>B230+1</f>
        <v>72</v>
      </c>
      <c r="C233" s="258"/>
      <c r="D233" s="262"/>
      <c r="E233" s="260"/>
      <c r="F233" s="261"/>
      <c r="G233" s="263"/>
      <c r="H233" s="264"/>
      <c r="I233" s="207"/>
      <c r="J233" s="208"/>
      <c r="K233" s="207"/>
      <c r="L233" s="208"/>
      <c r="M233" s="277"/>
      <c r="N233" s="278"/>
      <c r="O233" s="267"/>
      <c r="P233" s="268"/>
      <c r="Q233" s="268"/>
      <c r="R233" s="264"/>
      <c r="S233" s="271"/>
      <c r="T233" s="246"/>
      <c r="U233" s="272"/>
      <c r="V233" s="27" t="s">
        <v>84</v>
      </c>
      <c r="W233" s="28"/>
      <c r="X233" s="28"/>
      <c r="Y233" s="23"/>
      <c r="Z233" s="63"/>
      <c r="AA233" s="180" t="str">
        <f>IF(AA232="","",VLOOKUP(AA232,シフト記号表!$C$5:$W$46,21,FALSE))</f>
        <v/>
      </c>
      <c r="AB233" s="181" t="str">
        <f>IF(AB232="","",VLOOKUP(AB232,シフト記号表!$C$5:$W$46,21,FALSE))</f>
        <v/>
      </c>
      <c r="AC233" s="181" t="str">
        <f>IF(AC232="","",VLOOKUP(AC232,シフト記号表!$C$5:$W$46,21,FALSE))</f>
        <v/>
      </c>
      <c r="AD233" s="181" t="str">
        <f>IF(AD232="","",VLOOKUP(AD232,シフト記号表!$C$5:$W$46,21,FALSE))</f>
        <v/>
      </c>
      <c r="AE233" s="181" t="str">
        <f>IF(AE232="","",VLOOKUP(AE232,シフト記号表!$C$5:$W$46,21,FALSE))</f>
        <v/>
      </c>
      <c r="AF233" s="181" t="str">
        <f>IF(AF232="","",VLOOKUP(AF232,シフト記号表!$C$5:$W$46,21,FALSE))</f>
        <v/>
      </c>
      <c r="AG233" s="182" t="str">
        <f>IF(AG232="","",VLOOKUP(AG232,シフト記号表!$C$5:$W$46,21,FALSE))</f>
        <v/>
      </c>
      <c r="AH233" s="180" t="str">
        <f>IF(AH232="","",VLOOKUP(AH232,シフト記号表!$C$5:$W$46,21,FALSE))</f>
        <v/>
      </c>
      <c r="AI233" s="181" t="str">
        <f>IF(AI232="","",VLOOKUP(AI232,シフト記号表!$C$5:$W$46,21,FALSE))</f>
        <v/>
      </c>
      <c r="AJ233" s="181" t="str">
        <f>IF(AJ232="","",VLOOKUP(AJ232,シフト記号表!$C$5:$W$46,21,FALSE))</f>
        <v/>
      </c>
      <c r="AK233" s="181" t="str">
        <f>IF(AK232="","",VLOOKUP(AK232,シフト記号表!$C$5:$W$46,21,FALSE))</f>
        <v/>
      </c>
      <c r="AL233" s="181" t="str">
        <f>IF(AL232="","",VLOOKUP(AL232,シフト記号表!$C$5:$W$46,21,FALSE))</f>
        <v/>
      </c>
      <c r="AM233" s="181" t="str">
        <f>IF(AM232="","",VLOOKUP(AM232,シフト記号表!$C$5:$W$46,21,FALSE))</f>
        <v/>
      </c>
      <c r="AN233" s="182" t="str">
        <f>IF(AN232="","",VLOOKUP(AN232,シフト記号表!$C$5:$W$46,21,FALSE))</f>
        <v/>
      </c>
      <c r="AO233" s="180" t="str">
        <f>IF(AO232="","",VLOOKUP(AO232,シフト記号表!$C$5:$W$46,21,FALSE))</f>
        <v/>
      </c>
      <c r="AP233" s="181" t="str">
        <f>IF(AP232="","",VLOOKUP(AP232,シフト記号表!$C$5:$W$46,21,FALSE))</f>
        <v/>
      </c>
      <c r="AQ233" s="181" t="str">
        <f>IF(AQ232="","",VLOOKUP(AQ232,シフト記号表!$C$5:$W$46,21,FALSE))</f>
        <v/>
      </c>
      <c r="AR233" s="181" t="str">
        <f>IF(AR232="","",VLOOKUP(AR232,シフト記号表!$C$5:$W$46,21,FALSE))</f>
        <v/>
      </c>
      <c r="AS233" s="181" t="str">
        <f>IF(AS232="","",VLOOKUP(AS232,シフト記号表!$C$5:$W$46,21,FALSE))</f>
        <v/>
      </c>
      <c r="AT233" s="181" t="str">
        <f>IF(AT232="","",VLOOKUP(AT232,シフト記号表!$C$5:$W$46,21,FALSE))</f>
        <v/>
      </c>
      <c r="AU233" s="182" t="str">
        <f>IF(AU232="","",VLOOKUP(AU232,シフト記号表!$C$5:$W$46,21,FALSE))</f>
        <v/>
      </c>
      <c r="AV233" s="180" t="str">
        <f>IF(AV232="","",VLOOKUP(AV232,シフト記号表!$C$5:$W$46,21,FALSE))</f>
        <v/>
      </c>
      <c r="AW233" s="181" t="str">
        <f>IF(AW232="","",VLOOKUP(AW232,シフト記号表!$C$5:$W$46,21,FALSE))</f>
        <v/>
      </c>
      <c r="AX233" s="181" t="str">
        <f>IF(AX232="","",VLOOKUP(AX232,シフト記号表!$C$5:$W$46,21,FALSE))</f>
        <v/>
      </c>
      <c r="AY233" s="181" t="str">
        <f>IF(AY232="","",VLOOKUP(AY232,シフト記号表!$C$5:$W$46,21,FALSE))</f>
        <v/>
      </c>
      <c r="AZ233" s="181" t="str">
        <f>IF(AZ232="","",VLOOKUP(AZ232,シフト記号表!$C$5:$W$46,21,FALSE))</f>
        <v/>
      </c>
      <c r="BA233" s="181" t="str">
        <f>IF(BA232="","",VLOOKUP(BA232,シフト記号表!$C$5:$W$46,21,FALSE))</f>
        <v/>
      </c>
      <c r="BB233" s="182" t="str">
        <f>IF(BB232="","",VLOOKUP(BB232,シフト記号表!$C$5:$W$46,21,FALSE))</f>
        <v/>
      </c>
      <c r="BC233" s="180" t="str">
        <f>IF(BC232="","",VLOOKUP(BC232,シフト記号表!$C$5:$W$46,21,FALSE))</f>
        <v/>
      </c>
      <c r="BD233" s="181" t="str">
        <f>IF(BD232="","",VLOOKUP(BD232,シフト記号表!$C$5:$W$46,21,FALSE))</f>
        <v/>
      </c>
      <c r="BE233" s="181" t="str">
        <f>IF(BE232="","",VLOOKUP(BE232,シフト記号表!$C$5:$W$46,21,FALSE))</f>
        <v/>
      </c>
      <c r="BF233" s="279">
        <f>IF($BI$3="計画",SUM(AA233:BB233),IF($BI$3="実績",SUM(AA233:BE233),""))</f>
        <v>0</v>
      </c>
      <c r="BG233" s="280"/>
      <c r="BH233" s="253">
        <f>IF($BI$3="計画",BF233/4,IF($BI$3="実績",(BF233/($BI$7/7)),""))</f>
        <v>0</v>
      </c>
      <c r="BI233" s="254"/>
      <c r="BJ233" s="245"/>
      <c r="BK233" s="246"/>
      <c r="BL233" s="246"/>
      <c r="BM233" s="246"/>
      <c r="BN233" s="247"/>
    </row>
    <row r="234" spans="2:66" ht="20.25" customHeight="1" x14ac:dyDescent="0.4">
      <c r="B234" s="59"/>
      <c r="C234" s="258"/>
      <c r="D234" s="262"/>
      <c r="E234" s="260"/>
      <c r="F234" s="261"/>
      <c r="G234" s="281"/>
      <c r="H234" s="282"/>
      <c r="I234" s="283">
        <f>G233</f>
        <v>0</v>
      </c>
      <c r="J234" s="282"/>
      <c r="K234" s="283">
        <f>M233</f>
        <v>0</v>
      </c>
      <c r="L234" s="282"/>
      <c r="M234" s="284"/>
      <c r="N234" s="285"/>
      <c r="O234" s="286"/>
      <c r="P234" s="287"/>
      <c r="Q234" s="287"/>
      <c r="R234" s="288"/>
      <c r="S234" s="273"/>
      <c r="T234" s="249"/>
      <c r="U234" s="274"/>
      <c r="V234" s="29" t="s">
        <v>126</v>
      </c>
      <c r="W234" s="52"/>
      <c r="X234" s="52"/>
      <c r="Y234" s="53"/>
      <c r="Z234" s="69"/>
      <c r="AA234" s="184" t="str">
        <f>IF(AA232="","",VLOOKUP(AA232,シフト記号表!$C$5:$Y$46,23,FALSE))</f>
        <v/>
      </c>
      <c r="AB234" s="185" t="str">
        <f>IF(AB232="","",VLOOKUP(AB232,シフト記号表!$C$5:$Y$46,23,FALSE))</f>
        <v/>
      </c>
      <c r="AC234" s="185" t="str">
        <f>IF(AC232="","",VLOOKUP(AC232,シフト記号表!$C$5:$Y$46,23,FALSE))</f>
        <v/>
      </c>
      <c r="AD234" s="185" t="str">
        <f>IF(AD232="","",VLOOKUP(AD232,シフト記号表!$C$5:$Y$46,23,FALSE))</f>
        <v/>
      </c>
      <c r="AE234" s="185" t="str">
        <f>IF(AE232="","",VLOOKUP(AE232,シフト記号表!$C$5:$Y$46,23,FALSE))</f>
        <v/>
      </c>
      <c r="AF234" s="185" t="str">
        <f>IF(AF232="","",VLOOKUP(AF232,シフト記号表!$C$5:$Y$46,23,FALSE))</f>
        <v/>
      </c>
      <c r="AG234" s="186" t="str">
        <f>IF(AG232="","",VLOOKUP(AG232,シフト記号表!$C$5:$Y$46,23,FALSE))</f>
        <v/>
      </c>
      <c r="AH234" s="184" t="str">
        <f>IF(AH232="","",VLOOKUP(AH232,シフト記号表!$C$5:$Y$46,23,FALSE))</f>
        <v/>
      </c>
      <c r="AI234" s="185" t="str">
        <f>IF(AI232="","",VLOOKUP(AI232,シフト記号表!$C$5:$Y$46,23,FALSE))</f>
        <v/>
      </c>
      <c r="AJ234" s="185" t="str">
        <f>IF(AJ232="","",VLOOKUP(AJ232,シフト記号表!$C$5:$Y$46,23,FALSE))</f>
        <v/>
      </c>
      <c r="AK234" s="185" t="str">
        <f>IF(AK232="","",VLOOKUP(AK232,シフト記号表!$C$5:$Y$46,23,FALSE))</f>
        <v/>
      </c>
      <c r="AL234" s="185" t="str">
        <f>IF(AL232="","",VLOOKUP(AL232,シフト記号表!$C$5:$Y$46,23,FALSE))</f>
        <v/>
      </c>
      <c r="AM234" s="185" t="str">
        <f>IF(AM232="","",VLOOKUP(AM232,シフト記号表!$C$5:$Y$46,23,FALSE))</f>
        <v/>
      </c>
      <c r="AN234" s="186" t="str">
        <f>IF(AN232="","",VLOOKUP(AN232,シフト記号表!$C$5:$Y$46,23,FALSE))</f>
        <v/>
      </c>
      <c r="AO234" s="184" t="str">
        <f>IF(AO232="","",VLOOKUP(AO232,シフト記号表!$C$5:$Y$46,23,FALSE))</f>
        <v/>
      </c>
      <c r="AP234" s="185" t="str">
        <f>IF(AP232="","",VLOOKUP(AP232,シフト記号表!$C$5:$Y$46,23,FALSE))</f>
        <v/>
      </c>
      <c r="AQ234" s="185" t="str">
        <f>IF(AQ232="","",VLOOKUP(AQ232,シフト記号表!$C$5:$Y$46,23,FALSE))</f>
        <v/>
      </c>
      <c r="AR234" s="185" t="str">
        <f>IF(AR232="","",VLOOKUP(AR232,シフト記号表!$C$5:$Y$46,23,FALSE))</f>
        <v/>
      </c>
      <c r="AS234" s="185" t="str">
        <f>IF(AS232="","",VLOOKUP(AS232,シフト記号表!$C$5:$Y$46,23,FALSE))</f>
        <v/>
      </c>
      <c r="AT234" s="185" t="str">
        <f>IF(AT232="","",VLOOKUP(AT232,シフト記号表!$C$5:$Y$46,23,FALSE))</f>
        <v/>
      </c>
      <c r="AU234" s="186" t="str">
        <f>IF(AU232="","",VLOOKUP(AU232,シフト記号表!$C$5:$Y$46,23,FALSE))</f>
        <v/>
      </c>
      <c r="AV234" s="184" t="str">
        <f>IF(AV232="","",VLOOKUP(AV232,シフト記号表!$C$5:$Y$46,23,FALSE))</f>
        <v/>
      </c>
      <c r="AW234" s="185" t="str">
        <f>IF(AW232="","",VLOOKUP(AW232,シフト記号表!$C$5:$Y$46,23,FALSE))</f>
        <v/>
      </c>
      <c r="AX234" s="185" t="str">
        <f>IF(AX232="","",VLOOKUP(AX232,シフト記号表!$C$5:$Y$46,23,FALSE))</f>
        <v/>
      </c>
      <c r="AY234" s="185" t="str">
        <f>IF(AY232="","",VLOOKUP(AY232,シフト記号表!$C$5:$Y$46,23,FALSE))</f>
        <v/>
      </c>
      <c r="AZ234" s="185" t="str">
        <f>IF(AZ232="","",VLOOKUP(AZ232,シフト記号表!$C$5:$Y$46,23,FALSE))</f>
        <v/>
      </c>
      <c r="BA234" s="185" t="str">
        <f>IF(BA232="","",VLOOKUP(BA232,シフト記号表!$C$5:$Y$46,23,FALSE))</f>
        <v/>
      </c>
      <c r="BB234" s="186" t="str">
        <f>IF(BB232="","",VLOOKUP(BB232,シフト記号表!$C$5:$Y$46,23,FALSE))</f>
        <v/>
      </c>
      <c r="BC234" s="184" t="str">
        <f>IF(BC232="","",VLOOKUP(BC232,シフト記号表!$C$5:$Y$46,23,FALSE))</f>
        <v/>
      </c>
      <c r="BD234" s="185" t="str">
        <f>IF(BD232="","",VLOOKUP(BD232,シフト記号表!$C$5:$Y$46,23,FALSE))</f>
        <v/>
      </c>
      <c r="BE234" s="185" t="str">
        <f>IF(BE232="","",VLOOKUP(BE232,シフト記号表!$C$5:$Y$46,23,FALSE))</f>
        <v/>
      </c>
      <c r="BF234" s="289">
        <f>IF($BI$3="計画",SUM(AA234:BB234),IF($BI$3="実績",SUM(AA234:BE234),""))</f>
        <v>0</v>
      </c>
      <c r="BG234" s="290"/>
      <c r="BH234" s="255">
        <f>IF($BI$3="計画",BF234/4,IF($BI$3="実績",(BF234/($BI$7/7)),""))</f>
        <v>0</v>
      </c>
      <c r="BI234" s="256"/>
      <c r="BJ234" s="248"/>
      <c r="BK234" s="249"/>
      <c r="BL234" s="249"/>
      <c r="BM234" s="249"/>
      <c r="BN234" s="250"/>
    </row>
    <row r="235" spans="2:66" ht="20.25" customHeight="1" x14ac:dyDescent="0.4">
      <c r="B235" s="60"/>
      <c r="C235" s="257"/>
      <c r="D235" s="259"/>
      <c r="E235" s="260"/>
      <c r="F235" s="261"/>
      <c r="G235" s="263"/>
      <c r="H235" s="264"/>
      <c r="I235" s="207"/>
      <c r="J235" s="208"/>
      <c r="K235" s="207"/>
      <c r="L235" s="208"/>
      <c r="M235" s="265"/>
      <c r="N235" s="266"/>
      <c r="O235" s="267"/>
      <c r="P235" s="268"/>
      <c r="Q235" s="268"/>
      <c r="R235" s="264"/>
      <c r="S235" s="269"/>
      <c r="T235" s="243"/>
      <c r="U235" s="270"/>
      <c r="V235" s="25" t="s">
        <v>18</v>
      </c>
      <c r="W235" s="32"/>
      <c r="X235" s="32"/>
      <c r="Y235" s="20"/>
      <c r="Z235" s="68"/>
      <c r="AA235" s="211"/>
      <c r="AB235" s="217"/>
      <c r="AC235" s="217"/>
      <c r="AD235" s="217"/>
      <c r="AE235" s="217"/>
      <c r="AF235" s="217"/>
      <c r="AG235" s="213"/>
      <c r="AH235" s="211"/>
      <c r="AI235" s="217"/>
      <c r="AJ235" s="217"/>
      <c r="AK235" s="217"/>
      <c r="AL235" s="217"/>
      <c r="AM235" s="217"/>
      <c r="AN235" s="213"/>
      <c r="AO235" s="211"/>
      <c r="AP235" s="217"/>
      <c r="AQ235" s="217"/>
      <c r="AR235" s="217"/>
      <c r="AS235" s="217"/>
      <c r="AT235" s="217"/>
      <c r="AU235" s="213"/>
      <c r="AV235" s="211"/>
      <c r="AW235" s="217"/>
      <c r="AX235" s="217"/>
      <c r="AY235" s="217"/>
      <c r="AZ235" s="217"/>
      <c r="BA235" s="217"/>
      <c r="BB235" s="213"/>
      <c r="BC235" s="211"/>
      <c r="BD235" s="217"/>
      <c r="BE235" s="218"/>
      <c r="BF235" s="275"/>
      <c r="BG235" s="276"/>
      <c r="BH235" s="251"/>
      <c r="BI235" s="252"/>
      <c r="BJ235" s="242"/>
      <c r="BK235" s="243"/>
      <c r="BL235" s="243"/>
      <c r="BM235" s="243"/>
      <c r="BN235" s="244"/>
    </row>
    <row r="236" spans="2:66" ht="20.25" customHeight="1" x14ac:dyDescent="0.4">
      <c r="B236" s="58">
        <f>B233+1</f>
        <v>73</v>
      </c>
      <c r="C236" s="258"/>
      <c r="D236" s="262"/>
      <c r="E236" s="260"/>
      <c r="F236" s="261"/>
      <c r="G236" s="263"/>
      <c r="H236" s="264"/>
      <c r="I236" s="207"/>
      <c r="J236" s="208"/>
      <c r="K236" s="207"/>
      <c r="L236" s="208"/>
      <c r="M236" s="277"/>
      <c r="N236" s="278"/>
      <c r="O236" s="267"/>
      <c r="P236" s="268"/>
      <c r="Q236" s="268"/>
      <c r="R236" s="264"/>
      <c r="S236" s="271"/>
      <c r="T236" s="246"/>
      <c r="U236" s="272"/>
      <c r="V236" s="27" t="s">
        <v>84</v>
      </c>
      <c r="W236" s="28"/>
      <c r="X236" s="28"/>
      <c r="Y236" s="23"/>
      <c r="Z236" s="63"/>
      <c r="AA236" s="180" t="str">
        <f>IF(AA235="","",VLOOKUP(AA235,シフト記号表!$C$5:$W$46,21,FALSE))</f>
        <v/>
      </c>
      <c r="AB236" s="181" t="str">
        <f>IF(AB235="","",VLOOKUP(AB235,シフト記号表!$C$5:$W$46,21,FALSE))</f>
        <v/>
      </c>
      <c r="AC236" s="181" t="str">
        <f>IF(AC235="","",VLOOKUP(AC235,シフト記号表!$C$5:$W$46,21,FALSE))</f>
        <v/>
      </c>
      <c r="AD236" s="181" t="str">
        <f>IF(AD235="","",VLOOKUP(AD235,シフト記号表!$C$5:$W$46,21,FALSE))</f>
        <v/>
      </c>
      <c r="AE236" s="181" t="str">
        <f>IF(AE235="","",VLOOKUP(AE235,シフト記号表!$C$5:$W$46,21,FALSE))</f>
        <v/>
      </c>
      <c r="AF236" s="181" t="str">
        <f>IF(AF235="","",VLOOKUP(AF235,シフト記号表!$C$5:$W$46,21,FALSE))</f>
        <v/>
      </c>
      <c r="AG236" s="182" t="str">
        <f>IF(AG235="","",VLOOKUP(AG235,シフト記号表!$C$5:$W$46,21,FALSE))</f>
        <v/>
      </c>
      <c r="AH236" s="180" t="str">
        <f>IF(AH235="","",VLOOKUP(AH235,シフト記号表!$C$5:$W$46,21,FALSE))</f>
        <v/>
      </c>
      <c r="AI236" s="181" t="str">
        <f>IF(AI235="","",VLOOKUP(AI235,シフト記号表!$C$5:$W$46,21,FALSE))</f>
        <v/>
      </c>
      <c r="AJ236" s="181" t="str">
        <f>IF(AJ235="","",VLOOKUP(AJ235,シフト記号表!$C$5:$W$46,21,FALSE))</f>
        <v/>
      </c>
      <c r="AK236" s="181" t="str">
        <f>IF(AK235="","",VLOOKUP(AK235,シフト記号表!$C$5:$W$46,21,FALSE))</f>
        <v/>
      </c>
      <c r="AL236" s="181" t="str">
        <f>IF(AL235="","",VLOOKUP(AL235,シフト記号表!$C$5:$W$46,21,FALSE))</f>
        <v/>
      </c>
      <c r="AM236" s="181" t="str">
        <f>IF(AM235="","",VLOOKUP(AM235,シフト記号表!$C$5:$W$46,21,FALSE))</f>
        <v/>
      </c>
      <c r="AN236" s="182" t="str">
        <f>IF(AN235="","",VLOOKUP(AN235,シフト記号表!$C$5:$W$46,21,FALSE))</f>
        <v/>
      </c>
      <c r="AO236" s="180" t="str">
        <f>IF(AO235="","",VLOOKUP(AO235,シフト記号表!$C$5:$W$46,21,FALSE))</f>
        <v/>
      </c>
      <c r="AP236" s="181" t="str">
        <f>IF(AP235="","",VLOOKUP(AP235,シフト記号表!$C$5:$W$46,21,FALSE))</f>
        <v/>
      </c>
      <c r="AQ236" s="181" t="str">
        <f>IF(AQ235="","",VLOOKUP(AQ235,シフト記号表!$C$5:$W$46,21,FALSE))</f>
        <v/>
      </c>
      <c r="AR236" s="181" t="str">
        <f>IF(AR235="","",VLOOKUP(AR235,シフト記号表!$C$5:$W$46,21,FALSE))</f>
        <v/>
      </c>
      <c r="AS236" s="181" t="str">
        <f>IF(AS235="","",VLOOKUP(AS235,シフト記号表!$C$5:$W$46,21,FALSE))</f>
        <v/>
      </c>
      <c r="AT236" s="181" t="str">
        <f>IF(AT235="","",VLOOKUP(AT235,シフト記号表!$C$5:$W$46,21,FALSE))</f>
        <v/>
      </c>
      <c r="AU236" s="182" t="str">
        <f>IF(AU235="","",VLOOKUP(AU235,シフト記号表!$C$5:$W$46,21,FALSE))</f>
        <v/>
      </c>
      <c r="AV236" s="180" t="str">
        <f>IF(AV235="","",VLOOKUP(AV235,シフト記号表!$C$5:$W$46,21,FALSE))</f>
        <v/>
      </c>
      <c r="AW236" s="181" t="str">
        <f>IF(AW235="","",VLOOKUP(AW235,シフト記号表!$C$5:$W$46,21,FALSE))</f>
        <v/>
      </c>
      <c r="AX236" s="181" t="str">
        <f>IF(AX235="","",VLOOKUP(AX235,シフト記号表!$C$5:$W$46,21,FALSE))</f>
        <v/>
      </c>
      <c r="AY236" s="181" t="str">
        <f>IF(AY235="","",VLOOKUP(AY235,シフト記号表!$C$5:$W$46,21,FALSE))</f>
        <v/>
      </c>
      <c r="AZ236" s="181" t="str">
        <f>IF(AZ235="","",VLOOKUP(AZ235,シフト記号表!$C$5:$W$46,21,FALSE))</f>
        <v/>
      </c>
      <c r="BA236" s="181" t="str">
        <f>IF(BA235="","",VLOOKUP(BA235,シフト記号表!$C$5:$W$46,21,FALSE))</f>
        <v/>
      </c>
      <c r="BB236" s="182" t="str">
        <f>IF(BB235="","",VLOOKUP(BB235,シフト記号表!$C$5:$W$46,21,FALSE))</f>
        <v/>
      </c>
      <c r="BC236" s="180" t="str">
        <f>IF(BC235="","",VLOOKUP(BC235,シフト記号表!$C$5:$W$46,21,FALSE))</f>
        <v/>
      </c>
      <c r="BD236" s="181" t="str">
        <f>IF(BD235="","",VLOOKUP(BD235,シフト記号表!$C$5:$W$46,21,FALSE))</f>
        <v/>
      </c>
      <c r="BE236" s="181" t="str">
        <f>IF(BE235="","",VLOOKUP(BE235,シフト記号表!$C$5:$W$46,21,FALSE))</f>
        <v/>
      </c>
      <c r="BF236" s="279">
        <f>IF($BI$3="計画",SUM(AA236:BB236),IF($BI$3="実績",SUM(AA236:BE236),""))</f>
        <v>0</v>
      </c>
      <c r="BG236" s="280"/>
      <c r="BH236" s="253">
        <f>IF($BI$3="計画",BF236/4,IF($BI$3="実績",(BF236/($BI$7/7)),""))</f>
        <v>0</v>
      </c>
      <c r="BI236" s="254"/>
      <c r="BJ236" s="245"/>
      <c r="BK236" s="246"/>
      <c r="BL236" s="246"/>
      <c r="BM236" s="246"/>
      <c r="BN236" s="247"/>
    </row>
    <row r="237" spans="2:66" ht="20.25" customHeight="1" x14ac:dyDescent="0.4">
      <c r="B237" s="59"/>
      <c r="C237" s="258"/>
      <c r="D237" s="262"/>
      <c r="E237" s="260"/>
      <c r="F237" s="261"/>
      <c r="G237" s="281"/>
      <c r="H237" s="282"/>
      <c r="I237" s="283">
        <f>G236</f>
        <v>0</v>
      </c>
      <c r="J237" s="282"/>
      <c r="K237" s="283">
        <f>M236</f>
        <v>0</v>
      </c>
      <c r="L237" s="282"/>
      <c r="M237" s="284"/>
      <c r="N237" s="285"/>
      <c r="O237" s="286"/>
      <c r="P237" s="287"/>
      <c r="Q237" s="287"/>
      <c r="R237" s="288"/>
      <c r="S237" s="273"/>
      <c r="T237" s="249"/>
      <c r="U237" s="274"/>
      <c r="V237" s="29" t="s">
        <v>126</v>
      </c>
      <c r="W237" s="52"/>
      <c r="X237" s="52"/>
      <c r="Y237" s="53"/>
      <c r="Z237" s="69"/>
      <c r="AA237" s="184" t="str">
        <f>IF(AA235="","",VLOOKUP(AA235,シフト記号表!$C$5:$Y$46,23,FALSE))</f>
        <v/>
      </c>
      <c r="AB237" s="185" t="str">
        <f>IF(AB235="","",VLOOKUP(AB235,シフト記号表!$C$5:$Y$46,23,FALSE))</f>
        <v/>
      </c>
      <c r="AC237" s="185" t="str">
        <f>IF(AC235="","",VLOOKUP(AC235,シフト記号表!$C$5:$Y$46,23,FALSE))</f>
        <v/>
      </c>
      <c r="AD237" s="185" t="str">
        <f>IF(AD235="","",VLOOKUP(AD235,シフト記号表!$C$5:$Y$46,23,FALSE))</f>
        <v/>
      </c>
      <c r="AE237" s="185" t="str">
        <f>IF(AE235="","",VLOOKUP(AE235,シフト記号表!$C$5:$Y$46,23,FALSE))</f>
        <v/>
      </c>
      <c r="AF237" s="185" t="str">
        <f>IF(AF235="","",VLOOKUP(AF235,シフト記号表!$C$5:$Y$46,23,FALSE))</f>
        <v/>
      </c>
      <c r="AG237" s="186" t="str">
        <f>IF(AG235="","",VLOOKUP(AG235,シフト記号表!$C$5:$Y$46,23,FALSE))</f>
        <v/>
      </c>
      <c r="AH237" s="184" t="str">
        <f>IF(AH235="","",VLOOKUP(AH235,シフト記号表!$C$5:$Y$46,23,FALSE))</f>
        <v/>
      </c>
      <c r="AI237" s="185" t="str">
        <f>IF(AI235="","",VLOOKUP(AI235,シフト記号表!$C$5:$Y$46,23,FALSE))</f>
        <v/>
      </c>
      <c r="AJ237" s="185" t="str">
        <f>IF(AJ235="","",VLOOKUP(AJ235,シフト記号表!$C$5:$Y$46,23,FALSE))</f>
        <v/>
      </c>
      <c r="AK237" s="185" t="str">
        <f>IF(AK235="","",VLOOKUP(AK235,シフト記号表!$C$5:$Y$46,23,FALSE))</f>
        <v/>
      </c>
      <c r="AL237" s="185" t="str">
        <f>IF(AL235="","",VLOOKUP(AL235,シフト記号表!$C$5:$Y$46,23,FALSE))</f>
        <v/>
      </c>
      <c r="AM237" s="185" t="str">
        <f>IF(AM235="","",VLOOKUP(AM235,シフト記号表!$C$5:$Y$46,23,FALSE))</f>
        <v/>
      </c>
      <c r="AN237" s="186" t="str">
        <f>IF(AN235="","",VLOOKUP(AN235,シフト記号表!$C$5:$Y$46,23,FALSE))</f>
        <v/>
      </c>
      <c r="AO237" s="184" t="str">
        <f>IF(AO235="","",VLOOKUP(AO235,シフト記号表!$C$5:$Y$46,23,FALSE))</f>
        <v/>
      </c>
      <c r="AP237" s="185" t="str">
        <f>IF(AP235="","",VLOOKUP(AP235,シフト記号表!$C$5:$Y$46,23,FALSE))</f>
        <v/>
      </c>
      <c r="AQ237" s="185" t="str">
        <f>IF(AQ235="","",VLOOKUP(AQ235,シフト記号表!$C$5:$Y$46,23,FALSE))</f>
        <v/>
      </c>
      <c r="AR237" s="185" t="str">
        <f>IF(AR235="","",VLOOKUP(AR235,シフト記号表!$C$5:$Y$46,23,FALSE))</f>
        <v/>
      </c>
      <c r="AS237" s="185" t="str">
        <f>IF(AS235="","",VLOOKUP(AS235,シフト記号表!$C$5:$Y$46,23,FALSE))</f>
        <v/>
      </c>
      <c r="AT237" s="185" t="str">
        <f>IF(AT235="","",VLOOKUP(AT235,シフト記号表!$C$5:$Y$46,23,FALSE))</f>
        <v/>
      </c>
      <c r="AU237" s="186" t="str">
        <f>IF(AU235="","",VLOOKUP(AU235,シフト記号表!$C$5:$Y$46,23,FALSE))</f>
        <v/>
      </c>
      <c r="AV237" s="184" t="str">
        <f>IF(AV235="","",VLOOKUP(AV235,シフト記号表!$C$5:$Y$46,23,FALSE))</f>
        <v/>
      </c>
      <c r="AW237" s="185" t="str">
        <f>IF(AW235="","",VLOOKUP(AW235,シフト記号表!$C$5:$Y$46,23,FALSE))</f>
        <v/>
      </c>
      <c r="AX237" s="185" t="str">
        <f>IF(AX235="","",VLOOKUP(AX235,シフト記号表!$C$5:$Y$46,23,FALSE))</f>
        <v/>
      </c>
      <c r="AY237" s="185" t="str">
        <f>IF(AY235="","",VLOOKUP(AY235,シフト記号表!$C$5:$Y$46,23,FALSE))</f>
        <v/>
      </c>
      <c r="AZ237" s="185" t="str">
        <f>IF(AZ235="","",VLOOKUP(AZ235,シフト記号表!$C$5:$Y$46,23,FALSE))</f>
        <v/>
      </c>
      <c r="BA237" s="185" t="str">
        <f>IF(BA235="","",VLOOKUP(BA235,シフト記号表!$C$5:$Y$46,23,FALSE))</f>
        <v/>
      </c>
      <c r="BB237" s="186" t="str">
        <f>IF(BB235="","",VLOOKUP(BB235,シフト記号表!$C$5:$Y$46,23,FALSE))</f>
        <v/>
      </c>
      <c r="BC237" s="184" t="str">
        <f>IF(BC235="","",VLOOKUP(BC235,シフト記号表!$C$5:$Y$46,23,FALSE))</f>
        <v/>
      </c>
      <c r="BD237" s="185" t="str">
        <f>IF(BD235="","",VLOOKUP(BD235,シフト記号表!$C$5:$Y$46,23,FALSE))</f>
        <v/>
      </c>
      <c r="BE237" s="185" t="str">
        <f>IF(BE235="","",VLOOKUP(BE235,シフト記号表!$C$5:$Y$46,23,FALSE))</f>
        <v/>
      </c>
      <c r="BF237" s="289">
        <f>IF($BI$3="計画",SUM(AA237:BB237),IF($BI$3="実績",SUM(AA237:BE237),""))</f>
        <v>0</v>
      </c>
      <c r="BG237" s="290"/>
      <c r="BH237" s="255">
        <f>IF($BI$3="計画",BF237/4,IF($BI$3="実績",(BF237/($BI$7/7)),""))</f>
        <v>0</v>
      </c>
      <c r="BI237" s="256"/>
      <c r="BJ237" s="248"/>
      <c r="BK237" s="249"/>
      <c r="BL237" s="249"/>
      <c r="BM237" s="249"/>
      <c r="BN237" s="250"/>
    </row>
    <row r="238" spans="2:66" ht="20.25" customHeight="1" x14ac:dyDescent="0.4">
      <c r="B238" s="60"/>
      <c r="C238" s="257"/>
      <c r="D238" s="259"/>
      <c r="E238" s="260"/>
      <c r="F238" s="261"/>
      <c r="G238" s="263"/>
      <c r="H238" s="264"/>
      <c r="I238" s="207"/>
      <c r="J238" s="208"/>
      <c r="K238" s="207"/>
      <c r="L238" s="208"/>
      <c r="M238" s="265"/>
      <c r="N238" s="266"/>
      <c r="O238" s="267"/>
      <c r="P238" s="268"/>
      <c r="Q238" s="268"/>
      <c r="R238" s="264"/>
      <c r="S238" s="269"/>
      <c r="T238" s="243"/>
      <c r="U238" s="270"/>
      <c r="V238" s="25" t="s">
        <v>18</v>
      </c>
      <c r="W238" s="32"/>
      <c r="X238" s="32"/>
      <c r="Y238" s="20"/>
      <c r="Z238" s="68"/>
      <c r="AA238" s="211"/>
      <c r="AB238" s="217"/>
      <c r="AC238" s="217"/>
      <c r="AD238" s="217"/>
      <c r="AE238" s="217"/>
      <c r="AF238" s="217"/>
      <c r="AG238" s="213"/>
      <c r="AH238" s="211"/>
      <c r="AI238" s="217"/>
      <c r="AJ238" s="217"/>
      <c r="AK238" s="217"/>
      <c r="AL238" s="217"/>
      <c r="AM238" s="217"/>
      <c r="AN238" s="213"/>
      <c r="AO238" s="211"/>
      <c r="AP238" s="217"/>
      <c r="AQ238" s="217"/>
      <c r="AR238" s="217"/>
      <c r="AS238" s="217"/>
      <c r="AT238" s="217"/>
      <c r="AU238" s="213"/>
      <c r="AV238" s="211"/>
      <c r="AW238" s="217"/>
      <c r="AX238" s="217"/>
      <c r="AY238" s="217"/>
      <c r="AZ238" s="217"/>
      <c r="BA238" s="217"/>
      <c r="BB238" s="213"/>
      <c r="BC238" s="211"/>
      <c r="BD238" s="217"/>
      <c r="BE238" s="218"/>
      <c r="BF238" s="275"/>
      <c r="BG238" s="276"/>
      <c r="BH238" s="251"/>
      <c r="BI238" s="252"/>
      <c r="BJ238" s="242"/>
      <c r="BK238" s="243"/>
      <c r="BL238" s="243"/>
      <c r="BM238" s="243"/>
      <c r="BN238" s="244"/>
    </row>
    <row r="239" spans="2:66" ht="20.25" customHeight="1" x14ac:dyDescent="0.4">
      <c r="B239" s="58">
        <f>B236+1</f>
        <v>74</v>
      </c>
      <c r="C239" s="258"/>
      <c r="D239" s="262"/>
      <c r="E239" s="260"/>
      <c r="F239" s="261"/>
      <c r="G239" s="263"/>
      <c r="H239" s="264"/>
      <c r="I239" s="207"/>
      <c r="J239" s="208"/>
      <c r="K239" s="207"/>
      <c r="L239" s="208"/>
      <c r="M239" s="277"/>
      <c r="N239" s="278"/>
      <c r="O239" s="267"/>
      <c r="P239" s="268"/>
      <c r="Q239" s="268"/>
      <c r="R239" s="264"/>
      <c r="S239" s="271"/>
      <c r="T239" s="246"/>
      <c r="U239" s="272"/>
      <c r="V239" s="27" t="s">
        <v>84</v>
      </c>
      <c r="W239" s="28"/>
      <c r="X239" s="28"/>
      <c r="Y239" s="23"/>
      <c r="Z239" s="63"/>
      <c r="AA239" s="180" t="str">
        <f>IF(AA238="","",VLOOKUP(AA238,シフト記号表!$C$5:$W$46,21,FALSE))</f>
        <v/>
      </c>
      <c r="AB239" s="181" t="str">
        <f>IF(AB238="","",VLOOKUP(AB238,シフト記号表!$C$5:$W$46,21,FALSE))</f>
        <v/>
      </c>
      <c r="AC239" s="181" t="str">
        <f>IF(AC238="","",VLOOKUP(AC238,シフト記号表!$C$5:$W$46,21,FALSE))</f>
        <v/>
      </c>
      <c r="AD239" s="181" t="str">
        <f>IF(AD238="","",VLOOKUP(AD238,シフト記号表!$C$5:$W$46,21,FALSE))</f>
        <v/>
      </c>
      <c r="AE239" s="181" t="str">
        <f>IF(AE238="","",VLOOKUP(AE238,シフト記号表!$C$5:$W$46,21,FALSE))</f>
        <v/>
      </c>
      <c r="AF239" s="181" t="str">
        <f>IF(AF238="","",VLOOKUP(AF238,シフト記号表!$C$5:$W$46,21,FALSE))</f>
        <v/>
      </c>
      <c r="AG239" s="182" t="str">
        <f>IF(AG238="","",VLOOKUP(AG238,シフト記号表!$C$5:$W$46,21,FALSE))</f>
        <v/>
      </c>
      <c r="AH239" s="180" t="str">
        <f>IF(AH238="","",VLOOKUP(AH238,シフト記号表!$C$5:$W$46,21,FALSE))</f>
        <v/>
      </c>
      <c r="AI239" s="181" t="str">
        <f>IF(AI238="","",VLOOKUP(AI238,シフト記号表!$C$5:$W$46,21,FALSE))</f>
        <v/>
      </c>
      <c r="AJ239" s="181" t="str">
        <f>IF(AJ238="","",VLOOKUP(AJ238,シフト記号表!$C$5:$W$46,21,FALSE))</f>
        <v/>
      </c>
      <c r="AK239" s="181" t="str">
        <f>IF(AK238="","",VLOOKUP(AK238,シフト記号表!$C$5:$W$46,21,FALSE))</f>
        <v/>
      </c>
      <c r="AL239" s="181" t="str">
        <f>IF(AL238="","",VLOOKUP(AL238,シフト記号表!$C$5:$W$46,21,FALSE))</f>
        <v/>
      </c>
      <c r="AM239" s="181" t="str">
        <f>IF(AM238="","",VLOOKUP(AM238,シフト記号表!$C$5:$W$46,21,FALSE))</f>
        <v/>
      </c>
      <c r="AN239" s="182" t="str">
        <f>IF(AN238="","",VLOOKUP(AN238,シフト記号表!$C$5:$W$46,21,FALSE))</f>
        <v/>
      </c>
      <c r="AO239" s="180" t="str">
        <f>IF(AO238="","",VLOOKUP(AO238,シフト記号表!$C$5:$W$46,21,FALSE))</f>
        <v/>
      </c>
      <c r="AP239" s="181" t="str">
        <f>IF(AP238="","",VLOOKUP(AP238,シフト記号表!$C$5:$W$46,21,FALSE))</f>
        <v/>
      </c>
      <c r="AQ239" s="181" t="str">
        <f>IF(AQ238="","",VLOOKUP(AQ238,シフト記号表!$C$5:$W$46,21,FALSE))</f>
        <v/>
      </c>
      <c r="AR239" s="181" t="str">
        <f>IF(AR238="","",VLOOKUP(AR238,シフト記号表!$C$5:$W$46,21,FALSE))</f>
        <v/>
      </c>
      <c r="AS239" s="181" t="str">
        <f>IF(AS238="","",VLOOKUP(AS238,シフト記号表!$C$5:$W$46,21,FALSE))</f>
        <v/>
      </c>
      <c r="AT239" s="181" t="str">
        <f>IF(AT238="","",VLOOKUP(AT238,シフト記号表!$C$5:$W$46,21,FALSE))</f>
        <v/>
      </c>
      <c r="AU239" s="182" t="str">
        <f>IF(AU238="","",VLOOKUP(AU238,シフト記号表!$C$5:$W$46,21,FALSE))</f>
        <v/>
      </c>
      <c r="AV239" s="180" t="str">
        <f>IF(AV238="","",VLOOKUP(AV238,シフト記号表!$C$5:$W$46,21,FALSE))</f>
        <v/>
      </c>
      <c r="AW239" s="181" t="str">
        <f>IF(AW238="","",VLOOKUP(AW238,シフト記号表!$C$5:$W$46,21,FALSE))</f>
        <v/>
      </c>
      <c r="AX239" s="181" t="str">
        <f>IF(AX238="","",VLOOKUP(AX238,シフト記号表!$C$5:$W$46,21,FALSE))</f>
        <v/>
      </c>
      <c r="AY239" s="181" t="str">
        <f>IF(AY238="","",VLOOKUP(AY238,シフト記号表!$C$5:$W$46,21,FALSE))</f>
        <v/>
      </c>
      <c r="AZ239" s="181" t="str">
        <f>IF(AZ238="","",VLOOKUP(AZ238,シフト記号表!$C$5:$W$46,21,FALSE))</f>
        <v/>
      </c>
      <c r="BA239" s="181" t="str">
        <f>IF(BA238="","",VLOOKUP(BA238,シフト記号表!$C$5:$W$46,21,FALSE))</f>
        <v/>
      </c>
      <c r="BB239" s="182" t="str">
        <f>IF(BB238="","",VLOOKUP(BB238,シフト記号表!$C$5:$W$46,21,FALSE))</f>
        <v/>
      </c>
      <c r="BC239" s="180" t="str">
        <f>IF(BC238="","",VLOOKUP(BC238,シフト記号表!$C$5:$W$46,21,FALSE))</f>
        <v/>
      </c>
      <c r="BD239" s="181" t="str">
        <f>IF(BD238="","",VLOOKUP(BD238,シフト記号表!$C$5:$W$46,21,FALSE))</f>
        <v/>
      </c>
      <c r="BE239" s="181" t="str">
        <f>IF(BE238="","",VLOOKUP(BE238,シフト記号表!$C$5:$W$46,21,FALSE))</f>
        <v/>
      </c>
      <c r="BF239" s="279">
        <f>IF($BI$3="計画",SUM(AA239:BB239),IF($BI$3="実績",SUM(AA239:BE239),""))</f>
        <v>0</v>
      </c>
      <c r="BG239" s="280"/>
      <c r="BH239" s="253">
        <f>IF($BI$3="計画",BF239/4,IF($BI$3="実績",(BF239/($BI$7/7)),""))</f>
        <v>0</v>
      </c>
      <c r="BI239" s="254"/>
      <c r="BJ239" s="245"/>
      <c r="BK239" s="246"/>
      <c r="BL239" s="246"/>
      <c r="BM239" s="246"/>
      <c r="BN239" s="247"/>
    </row>
    <row r="240" spans="2:66" ht="20.25" customHeight="1" x14ac:dyDescent="0.4">
      <c r="B240" s="59"/>
      <c r="C240" s="258"/>
      <c r="D240" s="262"/>
      <c r="E240" s="260"/>
      <c r="F240" s="261"/>
      <c r="G240" s="281"/>
      <c r="H240" s="282"/>
      <c r="I240" s="283">
        <f>G239</f>
        <v>0</v>
      </c>
      <c r="J240" s="282"/>
      <c r="K240" s="283">
        <f>M239</f>
        <v>0</v>
      </c>
      <c r="L240" s="282"/>
      <c r="M240" s="284"/>
      <c r="N240" s="285"/>
      <c r="O240" s="286"/>
      <c r="P240" s="287"/>
      <c r="Q240" s="287"/>
      <c r="R240" s="288"/>
      <c r="S240" s="273"/>
      <c r="T240" s="249"/>
      <c r="U240" s="274"/>
      <c r="V240" s="29" t="s">
        <v>126</v>
      </c>
      <c r="W240" s="52"/>
      <c r="X240" s="52"/>
      <c r="Y240" s="53"/>
      <c r="Z240" s="69"/>
      <c r="AA240" s="184" t="str">
        <f>IF(AA238="","",VLOOKUP(AA238,シフト記号表!$C$5:$Y$46,23,FALSE))</f>
        <v/>
      </c>
      <c r="AB240" s="185" t="str">
        <f>IF(AB238="","",VLOOKUP(AB238,シフト記号表!$C$5:$Y$46,23,FALSE))</f>
        <v/>
      </c>
      <c r="AC240" s="185" t="str">
        <f>IF(AC238="","",VLOOKUP(AC238,シフト記号表!$C$5:$Y$46,23,FALSE))</f>
        <v/>
      </c>
      <c r="AD240" s="185" t="str">
        <f>IF(AD238="","",VLOOKUP(AD238,シフト記号表!$C$5:$Y$46,23,FALSE))</f>
        <v/>
      </c>
      <c r="AE240" s="185" t="str">
        <f>IF(AE238="","",VLOOKUP(AE238,シフト記号表!$C$5:$Y$46,23,FALSE))</f>
        <v/>
      </c>
      <c r="AF240" s="185" t="str">
        <f>IF(AF238="","",VLOOKUP(AF238,シフト記号表!$C$5:$Y$46,23,FALSE))</f>
        <v/>
      </c>
      <c r="AG240" s="186" t="str">
        <f>IF(AG238="","",VLOOKUP(AG238,シフト記号表!$C$5:$Y$46,23,FALSE))</f>
        <v/>
      </c>
      <c r="AH240" s="184" t="str">
        <f>IF(AH238="","",VLOOKUP(AH238,シフト記号表!$C$5:$Y$46,23,FALSE))</f>
        <v/>
      </c>
      <c r="AI240" s="185" t="str">
        <f>IF(AI238="","",VLOOKUP(AI238,シフト記号表!$C$5:$Y$46,23,FALSE))</f>
        <v/>
      </c>
      <c r="AJ240" s="185" t="str">
        <f>IF(AJ238="","",VLOOKUP(AJ238,シフト記号表!$C$5:$Y$46,23,FALSE))</f>
        <v/>
      </c>
      <c r="AK240" s="185" t="str">
        <f>IF(AK238="","",VLOOKUP(AK238,シフト記号表!$C$5:$Y$46,23,FALSE))</f>
        <v/>
      </c>
      <c r="AL240" s="185" t="str">
        <f>IF(AL238="","",VLOOKUP(AL238,シフト記号表!$C$5:$Y$46,23,FALSE))</f>
        <v/>
      </c>
      <c r="AM240" s="185" t="str">
        <f>IF(AM238="","",VLOOKUP(AM238,シフト記号表!$C$5:$Y$46,23,FALSE))</f>
        <v/>
      </c>
      <c r="AN240" s="186" t="str">
        <f>IF(AN238="","",VLOOKUP(AN238,シフト記号表!$C$5:$Y$46,23,FALSE))</f>
        <v/>
      </c>
      <c r="AO240" s="184" t="str">
        <f>IF(AO238="","",VLOOKUP(AO238,シフト記号表!$C$5:$Y$46,23,FALSE))</f>
        <v/>
      </c>
      <c r="AP240" s="185" t="str">
        <f>IF(AP238="","",VLOOKUP(AP238,シフト記号表!$C$5:$Y$46,23,FALSE))</f>
        <v/>
      </c>
      <c r="AQ240" s="185" t="str">
        <f>IF(AQ238="","",VLOOKUP(AQ238,シフト記号表!$C$5:$Y$46,23,FALSE))</f>
        <v/>
      </c>
      <c r="AR240" s="185" t="str">
        <f>IF(AR238="","",VLOOKUP(AR238,シフト記号表!$C$5:$Y$46,23,FALSE))</f>
        <v/>
      </c>
      <c r="AS240" s="185" t="str">
        <f>IF(AS238="","",VLOOKUP(AS238,シフト記号表!$C$5:$Y$46,23,FALSE))</f>
        <v/>
      </c>
      <c r="AT240" s="185" t="str">
        <f>IF(AT238="","",VLOOKUP(AT238,シフト記号表!$C$5:$Y$46,23,FALSE))</f>
        <v/>
      </c>
      <c r="AU240" s="186" t="str">
        <f>IF(AU238="","",VLOOKUP(AU238,シフト記号表!$C$5:$Y$46,23,FALSE))</f>
        <v/>
      </c>
      <c r="AV240" s="184" t="str">
        <f>IF(AV238="","",VLOOKUP(AV238,シフト記号表!$C$5:$Y$46,23,FALSE))</f>
        <v/>
      </c>
      <c r="AW240" s="185" t="str">
        <f>IF(AW238="","",VLOOKUP(AW238,シフト記号表!$C$5:$Y$46,23,FALSE))</f>
        <v/>
      </c>
      <c r="AX240" s="185" t="str">
        <f>IF(AX238="","",VLOOKUP(AX238,シフト記号表!$C$5:$Y$46,23,FALSE))</f>
        <v/>
      </c>
      <c r="AY240" s="185" t="str">
        <f>IF(AY238="","",VLOOKUP(AY238,シフト記号表!$C$5:$Y$46,23,FALSE))</f>
        <v/>
      </c>
      <c r="AZ240" s="185" t="str">
        <f>IF(AZ238="","",VLOOKUP(AZ238,シフト記号表!$C$5:$Y$46,23,FALSE))</f>
        <v/>
      </c>
      <c r="BA240" s="185" t="str">
        <f>IF(BA238="","",VLOOKUP(BA238,シフト記号表!$C$5:$Y$46,23,FALSE))</f>
        <v/>
      </c>
      <c r="BB240" s="186" t="str">
        <f>IF(BB238="","",VLOOKUP(BB238,シフト記号表!$C$5:$Y$46,23,FALSE))</f>
        <v/>
      </c>
      <c r="BC240" s="184" t="str">
        <f>IF(BC238="","",VLOOKUP(BC238,シフト記号表!$C$5:$Y$46,23,FALSE))</f>
        <v/>
      </c>
      <c r="BD240" s="185" t="str">
        <f>IF(BD238="","",VLOOKUP(BD238,シフト記号表!$C$5:$Y$46,23,FALSE))</f>
        <v/>
      </c>
      <c r="BE240" s="185" t="str">
        <f>IF(BE238="","",VLOOKUP(BE238,シフト記号表!$C$5:$Y$46,23,FALSE))</f>
        <v/>
      </c>
      <c r="BF240" s="289">
        <f>IF($BI$3="計画",SUM(AA240:BB240),IF($BI$3="実績",SUM(AA240:BE240),""))</f>
        <v>0</v>
      </c>
      <c r="BG240" s="290"/>
      <c r="BH240" s="255">
        <f>IF($BI$3="計画",BF240/4,IF($BI$3="実績",(BF240/($BI$7/7)),""))</f>
        <v>0</v>
      </c>
      <c r="BI240" s="256"/>
      <c r="BJ240" s="248"/>
      <c r="BK240" s="249"/>
      <c r="BL240" s="249"/>
      <c r="BM240" s="249"/>
      <c r="BN240" s="250"/>
    </row>
    <row r="241" spans="2:66" ht="20.25" customHeight="1" x14ac:dyDescent="0.4">
      <c r="B241" s="60"/>
      <c r="C241" s="257"/>
      <c r="D241" s="259"/>
      <c r="E241" s="260"/>
      <c r="F241" s="261"/>
      <c r="G241" s="263"/>
      <c r="H241" s="264"/>
      <c r="I241" s="207"/>
      <c r="J241" s="208"/>
      <c r="K241" s="207"/>
      <c r="L241" s="208"/>
      <c r="M241" s="265"/>
      <c r="N241" s="266"/>
      <c r="O241" s="267"/>
      <c r="P241" s="268"/>
      <c r="Q241" s="268"/>
      <c r="R241" s="264"/>
      <c r="S241" s="269"/>
      <c r="T241" s="243"/>
      <c r="U241" s="270"/>
      <c r="V241" s="25" t="s">
        <v>18</v>
      </c>
      <c r="W241" s="32"/>
      <c r="X241" s="32"/>
      <c r="Y241" s="20"/>
      <c r="Z241" s="68"/>
      <c r="AA241" s="211"/>
      <c r="AB241" s="217"/>
      <c r="AC241" s="217"/>
      <c r="AD241" s="217"/>
      <c r="AE241" s="217"/>
      <c r="AF241" s="217"/>
      <c r="AG241" s="213"/>
      <c r="AH241" s="211"/>
      <c r="AI241" s="217"/>
      <c r="AJ241" s="217"/>
      <c r="AK241" s="217"/>
      <c r="AL241" s="217"/>
      <c r="AM241" s="217"/>
      <c r="AN241" s="213"/>
      <c r="AO241" s="211"/>
      <c r="AP241" s="217"/>
      <c r="AQ241" s="217"/>
      <c r="AR241" s="217"/>
      <c r="AS241" s="217"/>
      <c r="AT241" s="217"/>
      <c r="AU241" s="213"/>
      <c r="AV241" s="211"/>
      <c r="AW241" s="217"/>
      <c r="AX241" s="217"/>
      <c r="AY241" s="217"/>
      <c r="AZ241" s="217"/>
      <c r="BA241" s="217"/>
      <c r="BB241" s="213"/>
      <c r="BC241" s="211"/>
      <c r="BD241" s="217"/>
      <c r="BE241" s="218"/>
      <c r="BF241" s="275"/>
      <c r="BG241" s="276"/>
      <c r="BH241" s="251"/>
      <c r="BI241" s="252"/>
      <c r="BJ241" s="242"/>
      <c r="BK241" s="243"/>
      <c r="BL241" s="243"/>
      <c r="BM241" s="243"/>
      <c r="BN241" s="244"/>
    </row>
    <row r="242" spans="2:66" ht="20.25" customHeight="1" x14ac:dyDescent="0.4">
      <c r="B242" s="58">
        <f>B239+1</f>
        <v>75</v>
      </c>
      <c r="C242" s="258"/>
      <c r="D242" s="262"/>
      <c r="E242" s="260"/>
      <c r="F242" s="261"/>
      <c r="G242" s="263"/>
      <c r="H242" s="264"/>
      <c r="I242" s="207"/>
      <c r="J242" s="208"/>
      <c r="K242" s="207"/>
      <c r="L242" s="208"/>
      <c r="M242" s="277"/>
      <c r="N242" s="278"/>
      <c r="O242" s="267"/>
      <c r="P242" s="268"/>
      <c r="Q242" s="268"/>
      <c r="R242" s="264"/>
      <c r="S242" s="271"/>
      <c r="T242" s="246"/>
      <c r="U242" s="272"/>
      <c r="V242" s="27" t="s">
        <v>84</v>
      </c>
      <c r="W242" s="28"/>
      <c r="X242" s="28"/>
      <c r="Y242" s="23"/>
      <c r="Z242" s="63"/>
      <c r="AA242" s="180" t="str">
        <f>IF(AA241="","",VLOOKUP(AA241,シフト記号表!$C$5:$W$46,21,FALSE))</f>
        <v/>
      </c>
      <c r="AB242" s="181" t="str">
        <f>IF(AB241="","",VLOOKUP(AB241,シフト記号表!$C$5:$W$46,21,FALSE))</f>
        <v/>
      </c>
      <c r="AC242" s="181" t="str">
        <f>IF(AC241="","",VLOOKUP(AC241,シフト記号表!$C$5:$W$46,21,FALSE))</f>
        <v/>
      </c>
      <c r="AD242" s="181" t="str">
        <f>IF(AD241="","",VLOOKUP(AD241,シフト記号表!$C$5:$W$46,21,FALSE))</f>
        <v/>
      </c>
      <c r="AE242" s="181" t="str">
        <f>IF(AE241="","",VLOOKUP(AE241,シフト記号表!$C$5:$W$46,21,FALSE))</f>
        <v/>
      </c>
      <c r="AF242" s="181" t="str">
        <f>IF(AF241="","",VLOOKUP(AF241,シフト記号表!$C$5:$W$46,21,FALSE))</f>
        <v/>
      </c>
      <c r="AG242" s="182" t="str">
        <f>IF(AG241="","",VLOOKUP(AG241,シフト記号表!$C$5:$W$46,21,FALSE))</f>
        <v/>
      </c>
      <c r="AH242" s="180" t="str">
        <f>IF(AH241="","",VLOOKUP(AH241,シフト記号表!$C$5:$W$46,21,FALSE))</f>
        <v/>
      </c>
      <c r="AI242" s="181" t="str">
        <f>IF(AI241="","",VLOOKUP(AI241,シフト記号表!$C$5:$W$46,21,FALSE))</f>
        <v/>
      </c>
      <c r="AJ242" s="181" t="str">
        <f>IF(AJ241="","",VLOOKUP(AJ241,シフト記号表!$C$5:$W$46,21,FALSE))</f>
        <v/>
      </c>
      <c r="AK242" s="181" t="str">
        <f>IF(AK241="","",VLOOKUP(AK241,シフト記号表!$C$5:$W$46,21,FALSE))</f>
        <v/>
      </c>
      <c r="AL242" s="181" t="str">
        <f>IF(AL241="","",VLOOKUP(AL241,シフト記号表!$C$5:$W$46,21,FALSE))</f>
        <v/>
      </c>
      <c r="AM242" s="181" t="str">
        <f>IF(AM241="","",VLOOKUP(AM241,シフト記号表!$C$5:$W$46,21,FALSE))</f>
        <v/>
      </c>
      <c r="AN242" s="182" t="str">
        <f>IF(AN241="","",VLOOKUP(AN241,シフト記号表!$C$5:$W$46,21,FALSE))</f>
        <v/>
      </c>
      <c r="AO242" s="180" t="str">
        <f>IF(AO241="","",VLOOKUP(AO241,シフト記号表!$C$5:$W$46,21,FALSE))</f>
        <v/>
      </c>
      <c r="AP242" s="181" t="str">
        <f>IF(AP241="","",VLOOKUP(AP241,シフト記号表!$C$5:$W$46,21,FALSE))</f>
        <v/>
      </c>
      <c r="AQ242" s="181" t="str">
        <f>IF(AQ241="","",VLOOKUP(AQ241,シフト記号表!$C$5:$W$46,21,FALSE))</f>
        <v/>
      </c>
      <c r="AR242" s="181" t="str">
        <f>IF(AR241="","",VLOOKUP(AR241,シフト記号表!$C$5:$W$46,21,FALSE))</f>
        <v/>
      </c>
      <c r="AS242" s="181" t="str">
        <f>IF(AS241="","",VLOOKUP(AS241,シフト記号表!$C$5:$W$46,21,FALSE))</f>
        <v/>
      </c>
      <c r="AT242" s="181" t="str">
        <f>IF(AT241="","",VLOOKUP(AT241,シフト記号表!$C$5:$W$46,21,FALSE))</f>
        <v/>
      </c>
      <c r="AU242" s="182" t="str">
        <f>IF(AU241="","",VLOOKUP(AU241,シフト記号表!$C$5:$W$46,21,FALSE))</f>
        <v/>
      </c>
      <c r="AV242" s="180" t="str">
        <f>IF(AV241="","",VLOOKUP(AV241,シフト記号表!$C$5:$W$46,21,FALSE))</f>
        <v/>
      </c>
      <c r="AW242" s="181" t="str">
        <f>IF(AW241="","",VLOOKUP(AW241,シフト記号表!$C$5:$W$46,21,FALSE))</f>
        <v/>
      </c>
      <c r="AX242" s="181" t="str">
        <f>IF(AX241="","",VLOOKUP(AX241,シフト記号表!$C$5:$W$46,21,FALSE))</f>
        <v/>
      </c>
      <c r="AY242" s="181" t="str">
        <f>IF(AY241="","",VLOOKUP(AY241,シフト記号表!$C$5:$W$46,21,FALSE))</f>
        <v/>
      </c>
      <c r="AZ242" s="181" t="str">
        <f>IF(AZ241="","",VLOOKUP(AZ241,シフト記号表!$C$5:$W$46,21,FALSE))</f>
        <v/>
      </c>
      <c r="BA242" s="181" t="str">
        <f>IF(BA241="","",VLOOKUP(BA241,シフト記号表!$C$5:$W$46,21,FALSE))</f>
        <v/>
      </c>
      <c r="BB242" s="182" t="str">
        <f>IF(BB241="","",VLOOKUP(BB241,シフト記号表!$C$5:$W$46,21,FALSE))</f>
        <v/>
      </c>
      <c r="BC242" s="180" t="str">
        <f>IF(BC241="","",VLOOKUP(BC241,シフト記号表!$C$5:$W$46,21,FALSE))</f>
        <v/>
      </c>
      <c r="BD242" s="181" t="str">
        <f>IF(BD241="","",VLOOKUP(BD241,シフト記号表!$C$5:$W$46,21,FALSE))</f>
        <v/>
      </c>
      <c r="BE242" s="181" t="str">
        <f>IF(BE241="","",VLOOKUP(BE241,シフト記号表!$C$5:$W$46,21,FALSE))</f>
        <v/>
      </c>
      <c r="BF242" s="279">
        <f>IF($BI$3="計画",SUM(AA242:BB242),IF($BI$3="実績",SUM(AA242:BE242),""))</f>
        <v>0</v>
      </c>
      <c r="BG242" s="280"/>
      <c r="BH242" s="253">
        <f>IF($BI$3="計画",BF242/4,IF($BI$3="実績",(BF242/($BI$7/7)),""))</f>
        <v>0</v>
      </c>
      <c r="BI242" s="254"/>
      <c r="BJ242" s="245"/>
      <c r="BK242" s="246"/>
      <c r="BL242" s="246"/>
      <c r="BM242" s="246"/>
      <c r="BN242" s="247"/>
    </row>
    <row r="243" spans="2:66" ht="20.25" customHeight="1" x14ac:dyDescent="0.4">
      <c r="B243" s="59"/>
      <c r="C243" s="258"/>
      <c r="D243" s="262"/>
      <c r="E243" s="260"/>
      <c r="F243" s="261"/>
      <c r="G243" s="281"/>
      <c r="H243" s="282"/>
      <c r="I243" s="283">
        <f>G242</f>
        <v>0</v>
      </c>
      <c r="J243" s="282"/>
      <c r="K243" s="283">
        <f>M242</f>
        <v>0</v>
      </c>
      <c r="L243" s="282"/>
      <c r="M243" s="284"/>
      <c r="N243" s="285"/>
      <c r="O243" s="286"/>
      <c r="P243" s="287"/>
      <c r="Q243" s="287"/>
      <c r="R243" s="288"/>
      <c r="S243" s="273"/>
      <c r="T243" s="249"/>
      <c r="U243" s="274"/>
      <c r="V243" s="29" t="s">
        <v>126</v>
      </c>
      <c r="W243" s="52"/>
      <c r="X243" s="52"/>
      <c r="Y243" s="53"/>
      <c r="Z243" s="69"/>
      <c r="AA243" s="184" t="str">
        <f>IF(AA241="","",VLOOKUP(AA241,シフト記号表!$C$5:$Y$46,23,FALSE))</f>
        <v/>
      </c>
      <c r="AB243" s="185" t="str">
        <f>IF(AB241="","",VLOOKUP(AB241,シフト記号表!$C$5:$Y$46,23,FALSE))</f>
        <v/>
      </c>
      <c r="AC243" s="185" t="str">
        <f>IF(AC241="","",VLOOKUP(AC241,シフト記号表!$C$5:$Y$46,23,FALSE))</f>
        <v/>
      </c>
      <c r="AD243" s="185" t="str">
        <f>IF(AD241="","",VLOOKUP(AD241,シフト記号表!$C$5:$Y$46,23,FALSE))</f>
        <v/>
      </c>
      <c r="AE243" s="185" t="str">
        <f>IF(AE241="","",VLOOKUP(AE241,シフト記号表!$C$5:$Y$46,23,FALSE))</f>
        <v/>
      </c>
      <c r="AF243" s="185" t="str">
        <f>IF(AF241="","",VLOOKUP(AF241,シフト記号表!$C$5:$Y$46,23,FALSE))</f>
        <v/>
      </c>
      <c r="AG243" s="186" t="str">
        <f>IF(AG241="","",VLOOKUP(AG241,シフト記号表!$C$5:$Y$46,23,FALSE))</f>
        <v/>
      </c>
      <c r="AH243" s="184" t="str">
        <f>IF(AH241="","",VLOOKUP(AH241,シフト記号表!$C$5:$Y$46,23,FALSE))</f>
        <v/>
      </c>
      <c r="AI243" s="185" t="str">
        <f>IF(AI241="","",VLOOKUP(AI241,シフト記号表!$C$5:$Y$46,23,FALSE))</f>
        <v/>
      </c>
      <c r="AJ243" s="185" t="str">
        <f>IF(AJ241="","",VLOOKUP(AJ241,シフト記号表!$C$5:$Y$46,23,FALSE))</f>
        <v/>
      </c>
      <c r="AK243" s="185" t="str">
        <f>IF(AK241="","",VLOOKUP(AK241,シフト記号表!$C$5:$Y$46,23,FALSE))</f>
        <v/>
      </c>
      <c r="AL243" s="185" t="str">
        <f>IF(AL241="","",VLOOKUP(AL241,シフト記号表!$C$5:$Y$46,23,FALSE))</f>
        <v/>
      </c>
      <c r="AM243" s="185" t="str">
        <f>IF(AM241="","",VLOOKUP(AM241,シフト記号表!$C$5:$Y$46,23,FALSE))</f>
        <v/>
      </c>
      <c r="AN243" s="186" t="str">
        <f>IF(AN241="","",VLOOKUP(AN241,シフト記号表!$C$5:$Y$46,23,FALSE))</f>
        <v/>
      </c>
      <c r="AO243" s="184" t="str">
        <f>IF(AO241="","",VLOOKUP(AO241,シフト記号表!$C$5:$Y$46,23,FALSE))</f>
        <v/>
      </c>
      <c r="AP243" s="185" t="str">
        <f>IF(AP241="","",VLOOKUP(AP241,シフト記号表!$C$5:$Y$46,23,FALSE))</f>
        <v/>
      </c>
      <c r="AQ243" s="185" t="str">
        <f>IF(AQ241="","",VLOOKUP(AQ241,シフト記号表!$C$5:$Y$46,23,FALSE))</f>
        <v/>
      </c>
      <c r="AR243" s="185" t="str">
        <f>IF(AR241="","",VLOOKUP(AR241,シフト記号表!$C$5:$Y$46,23,FALSE))</f>
        <v/>
      </c>
      <c r="AS243" s="185" t="str">
        <f>IF(AS241="","",VLOOKUP(AS241,シフト記号表!$C$5:$Y$46,23,FALSE))</f>
        <v/>
      </c>
      <c r="AT243" s="185" t="str">
        <f>IF(AT241="","",VLOOKUP(AT241,シフト記号表!$C$5:$Y$46,23,FALSE))</f>
        <v/>
      </c>
      <c r="AU243" s="186" t="str">
        <f>IF(AU241="","",VLOOKUP(AU241,シフト記号表!$C$5:$Y$46,23,FALSE))</f>
        <v/>
      </c>
      <c r="AV243" s="184" t="str">
        <f>IF(AV241="","",VLOOKUP(AV241,シフト記号表!$C$5:$Y$46,23,FALSE))</f>
        <v/>
      </c>
      <c r="AW243" s="185" t="str">
        <f>IF(AW241="","",VLOOKUP(AW241,シフト記号表!$C$5:$Y$46,23,FALSE))</f>
        <v/>
      </c>
      <c r="AX243" s="185" t="str">
        <f>IF(AX241="","",VLOOKUP(AX241,シフト記号表!$C$5:$Y$46,23,FALSE))</f>
        <v/>
      </c>
      <c r="AY243" s="185" t="str">
        <f>IF(AY241="","",VLOOKUP(AY241,シフト記号表!$C$5:$Y$46,23,FALSE))</f>
        <v/>
      </c>
      <c r="AZ243" s="185" t="str">
        <f>IF(AZ241="","",VLOOKUP(AZ241,シフト記号表!$C$5:$Y$46,23,FALSE))</f>
        <v/>
      </c>
      <c r="BA243" s="185" t="str">
        <f>IF(BA241="","",VLOOKUP(BA241,シフト記号表!$C$5:$Y$46,23,FALSE))</f>
        <v/>
      </c>
      <c r="BB243" s="186" t="str">
        <f>IF(BB241="","",VLOOKUP(BB241,シフト記号表!$C$5:$Y$46,23,FALSE))</f>
        <v/>
      </c>
      <c r="BC243" s="184" t="str">
        <f>IF(BC241="","",VLOOKUP(BC241,シフト記号表!$C$5:$Y$46,23,FALSE))</f>
        <v/>
      </c>
      <c r="BD243" s="185" t="str">
        <f>IF(BD241="","",VLOOKUP(BD241,シフト記号表!$C$5:$Y$46,23,FALSE))</f>
        <v/>
      </c>
      <c r="BE243" s="185" t="str">
        <f>IF(BE241="","",VLOOKUP(BE241,シフト記号表!$C$5:$Y$46,23,FALSE))</f>
        <v/>
      </c>
      <c r="BF243" s="289">
        <f>IF($BI$3="計画",SUM(AA243:BB243),IF($BI$3="実績",SUM(AA243:BE243),""))</f>
        <v>0</v>
      </c>
      <c r="BG243" s="290"/>
      <c r="BH243" s="255">
        <f>IF($BI$3="計画",BF243/4,IF($BI$3="実績",(BF243/($BI$7/7)),""))</f>
        <v>0</v>
      </c>
      <c r="BI243" s="256"/>
      <c r="BJ243" s="248"/>
      <c r="BK243" s="249"/>
      <c r="BL243" s="249"/>
      <c r="BM243" s="249"/>
      <c r="BN243" s="250"/>
    </row>
    <row r="244" spans="2:66" ht="20.25" customHeight="1" x14ac:dyDescent="0.4">
      <c r="B244" s="60"/>
      <c r="C244" s="257"/>
      <c r="D244" s="259"/>
      <c r="E244" s="260"/>
      <c r="F244" s="261"/>
      <c r="G244" s="263"/>
      <c r="H244" s="264"/>
      <c r="I244" s="207"/>
      <c r="J244" s="208"/>
      <c r="K244" s="207"/>
      <c r="L244" s="208"/>
      <c r="M244" s="265"/>
      <c r="N244" s="266"/>
      <c r="O244" s="267"/>
      <c r="P244" s="268"/>
      <c r="Q244" s="268"/>
      <c r="R244" s="264"/>
      <c r="S244" s="269"/>
      <c r="T244" s="243"/>
      <c r="U244" s="270"/>
      <c r="V244" s="25" t="s">
        <v>18</v>
      </c>
      <c r="W244" s="32"/>
      <c r="X244" s="32"/>
      <c r="Y244" s="20"/>
      <c r="Z244" s="68"/>
      <c r="AA244" s="211"/>
      <c r="AB244" s="217"/>
      <c r="AC244" s="217"/>
      <c r="AD244" s="217"/>
      <c r="AE244" s="217"/>
      <c r="AF244" s="217"/>
      <c r="AG244" s="213"/>
      <c r="AH244" s="211"/>
      <c r="AI244" s="217"/>
      <c r="AJ244" s="217"/>
      <c r="AK244" s="217"/>
      <c r="AL244" s="217"/>
      <c r="AM244" s="217"/>
      <c r="AN244" s="213"/>
      <c r="AO244" s="211"/>
      <c r="AP244" s="217"/>
      <c r="AQ244" s="217"/>
      <c r="AR244" s="217"/>
      <c r="AS244" s="217"/>
      <c r="AT244" s="217"/>
      <c r="AU244" s="213"/>
      <c r="AV244" s="211"/>
      <c r="AW244" s="217"/>
      <c r="AX244" s="217"/>
      <c r="AY244" s="217"/>
      <c r="AZ244" s="217"/>
      <c r="BA244" s="217"/>
      <c r="BB244" s="213"/>
      <c r="BC244" s="211"/>
      <c r="BD244" s="217"/>
      <c r="BE244" s="218"/>
      <c r="BF244" s="275"/>
      <c r="BG244" s="276"/>
      <c r="BH244" s="251"/>
      <c r="BI244" s="252"/>
      <c r="BJ244" s="242"/>
      <c r="BK244" s="243"/>
      <c r="BL244" s="243"/>
      <c r="BM244" s="243"/>
      <c r="BN244" s="244"/>
    </row>
    <row r="245" spans="2:66" ht="20.25" customHeight="1" x14ac:dyDescent="0.4">
      <c r="B245" s="58">
        <f>B242+1</f>
        <v>76</v>
      </c>
      <c r="C245" s="258"/>
      <c r="D245" s="262"/>
      <c r="E245" s="260"/>
      <c r="F245" s="261"/>
      <c r="G245" s="263"/>
      <c r="H245" s="264"/>
      <c r="I245" s="207"/>
      <c r="J245" s="208"/>
      <c r="K245" s="207"/>
      <c r="L245" s="208"/>
      <c r="M245" s="277"/>
      <c r="N245" s="278"/>
      <c r="O245" s="267"/>
      <c r="P245" s="268"/>
      <c r="Q245" s="268"/>
      <c r="R245" s="264"/>
      <c r="S245" s="271"/>
      <c r="T245" s="246"/>
      <c r="U245" s="272"/>
      <c r="V245" s="27" t="s">
        <v>84</v>
      </c>
      <c r="W245" s="28"/>
      <c r="X245" s="28"/>
      <c r="Y245" s="23"/>
      <c r="Z245" s="63"/>
      <c r="AA245" s="180" t="str">
        <f>IF(AA244="","",VLOOKUP(AA244,シフト記号表!$C$5:$W$46,21,FALSE))</f>
        <v/>
      </c>
      <c r="AB245" s="181" t="str">
        <f>IF(AB244="","",VLOOKUP(AB244,シフト記号表!$C$5:$W$46,21,FALSE))</f>
        <v/>
      </c>
      <c r="AC245" s="181" t="str">
        <f>IF(AC244="","",VLOOKUP(AC244,シフト記号表!$C$5:$W$46,21,FALSE))</f>
        <v/>
      </c>
      <c r="AD245" s="181" t="str">
        <f>IF(AD244="","",VLOOKUP(AD244,シフト記号表!$C$5:$W$46,21,FALSE))</f>
        <v/>
      </c>
      <c r="AE245" s="181" t="str">
        <f>IF(AE244="","",VLOOKUP(AE244,シフト記号表!$C$5:$W$46,21,FALSE))</f>
        <v/>
      </c>
      <c r="AF245" s="181" t="str">
        <f>IF(AF244="","",VLOOKUP(AF244,シフト記号表!$C$5:$W$46,21,FALSE))</f>
        <v/>
      </c>
      <c r="AG245" s="182" t="str">
        <f>IF(AG244="","",VLOOKUP(AG244,シフト記号表!$C$5:$W$46,21,FALSE))</f>
        <v/>
      </c>
      <c r="AH245" s="180" t="str">
        <f>IF(AH244="","",VLOOKUP(AH244,シフト記号表!$C$5:$W$46,21,FALSE))</f>
        <v/>
      </c>
      <c r="AI245" s="181" t="str">
        <f>IF(AI244="","",VLOOKUP(AI244,シフト記号表!$C$5:$W$46,21,FALSE))</f>
        <v/>
      </c>
      <c r="AJ245" s="181" t="str">
        <f>IF(AJ244="","",VLOOKUP(AJ244,シフト記号表!$C$5:$W$46,21,FALSE))</f>
        <v/>
      </c>
      <c r="AK245" s="181" t="str">
        <f>IF(AK244="","",VLOOKUP(AK244,シフト記号表!$C$5:$W$46,21,FALSE))</f>
        <v/>
      </c>
      <c r="AL245" s="181" t="str">
        <f>IF(AL244="","",VLOOKUP(AL244,シフト記号表!$C$5:$W$46,21,FALSE))</f>
        <v/>
      </c>
      <c r="AM245" s="181" t="str">
        <f>IF(AM244="","",VLOOKUP(AM244,シフト記号表!$C$5:$W$46,21,FALSE))</f>
        <v/>
      </c>
      <c r="AN245" s="182" t="str">
        <f>IF(AN244="","",VLOOKUP(AN244,シフト記号表!$C$5:$W$46,21,FALSE))</f>
        <v/>
      </c>
      <c r="AO245" s="180" t="str">
        <f>IF(AO244="","",VLOOKUP(AO244,シフト記号表!$C$5:$W$46,21,FALSE))</f>
        <v/>
      </c>
      <c r="AP245" s="181" t="str">
        <f>IF(AP244="","",VLOOKUP(AP244,シフト記号表!$C$5:$W$46,21,FALSE))</f>
        <v/>
      </c>
      <c r="AQ245" s="181" t="str">
        <f>IF(AQ244="","",VLOOKUP(AQ244,シフト記号表!$C$5:$W$46,21,FALSE))</f>
        <v/>
      </c>
      <c r="AR245" s="181" t="str">
        <f>IF(AR244="","",VLOOKUP(AR244,シフト記号表!$C$5:$W$46,21,FALSE))</f>
        <v/>
      </c>
      <c r="AS245" s="181" t="str">
        <f>IF(AS244="","",VLOOKUP(AS244,シフト記号表!$C$5:$W$46,21,FALSE))</f>
        <v/>
      </c>
      <c r="AT245" s="181" t="str">
        <f>IF(AT244="","",VLOOKUP(AT244,シフト記号表!$C$5:$W$46,21,FALSE))</f>
        <v/>
      </c>
      <c r="AU245" s="182" t="str">
        <f>IF(AU244="","",VLOOKUP(AU244,シフト記号表!$C$5:$W$46,21,FALSE))</f>
        <v/>
      </c>
      <c r="AV245" s="180" t="str">
        <f>IF(AV244="","",VLOOKUP(AV244,シフト記号表!$C$5:$W$46,21,FALSE))</f>
        <v/>
      </c>
      <c r="AW245" s="181" t="str">
        <f>IF(AW244="","",VLOOKUP(AW244,シフト記号表!$C$5:$W$46,21,FALSE))</f>
        <v/>
      </c>
      <c r="AX245" s="181" t="str">
        <f>IF(AX244="","",VLOOKUP(AX244,シフト記号表!$C$5:$W$46,21,FALSE))</f>
        <v/>
      </c>
      <c r="AY245" s="181" t="str">
        <f>IF(AY244="","",VLOOKUP(AY244,シフト記号表!$C$5:$W$46,21,FALSE))</f>
        <v/>
      </c>
      <c r="AZ245" s="181" t="str">
        <f>IF(AZ244="","",VLOOKUP(AZ244,シフト記号表!$C$5:$W$46,21,FALSE))</f>
        <v/>
      </c>
      <c r="BA245" s="181" t="str">
        <f>IF(BA244="","",VLOOKUP(BA244,シフト記号表!$C$5:$W$46,21,FALSE))</f>
        <v/>
      </c>
      <c r="BB245" s="182" t="str">
        <f>IF(BB244="","",VLOOKUP(BB244,シフト記号表!$C$5:$W$46,21,FALSE))</f>
        <v/>
      </c>
      <c r="BC245" s="180" t="str">
        <f>IF(BC244="","",VLOOKUP(BC244,シフト記号表!$C$5:$W$46,21,FALSE))</f>
        <v/>
      </c>
      <c r="BD245" s="181" t="str">
        <f>IF(BD244="","",VLOOKUP(BD244,シフト記号表!$C$5:$W$46,21,FALSE))</f>
        <v/>
      </c>
      <c r="BE245" s="181" t="str">
        <f>IF(BE244="","",VLOOKUP(BE244,シフト記号表!$C$5:$W$46,21,FALSE))</f>
        <v/>
      </c>
      <c r="BF245" s="279">
        <f>IF($BI$3="計画",SUM(AA245:BB245),IF($BI$3="実績",SUM(AA245:BE245),""))</f>
        <v>0</v>
      </c>
      <c r="BG245" s="280"/>
      <c r="BH245" s="253">
        <f>IF($BI$3="計画",BF245/4,IF($BI$3="実績",(BF245/($BI$7/7)),""))</f>
        <v>0</v>
      </c>
      <c r="BI245" s="254"/>
      <c r="BJ245" s="245"/>
      <c r="BK245" s="246"/>
      <c r="BL245" s="246"/>
      <c r="BM245" s="246"/>
      <c r="BN245" s="247"/>
    </row>
    <row r="246" spans="2:66" ht="20.25" customHeight="1" x14ac:dyDescent="0.4">
      <c r="B246" s="59"/>
      <c r="C246" s="258"/>
      <c r="D246" s="262"/>
      <c r="E246" s="260"/>
      <c r="F246" s="261"/>
      <c r="G246" s="281"/>
      <c r="H246" s="282"/>
      <c r="I246" s="283">
        <f>G245</f>
        <v>0</v>
      </c>
      <c r="J246" s="282"/>
      <c r="K246" s="283">
        <f>M245</f>
        <v>0</v>
      </c>
      <c r="L246" s="282"/>
      <c r="M246" s="284"/>
      <c r="N246" s="285"/>
      <c r="O246" s="286"/>
      <c r="P246" s="287"/>
      <c r="Q246" s="287"/>
      <c r="R246" s="288"/>
      <c r="S246" s="273"/>
      <c r="T246" s="249"/>
      <c r="U246" s="274"/>
      <c r="V246" s="29" t="s">
        <v>126</v>
      </c>
      <c r="W246" s="52"/>
      <c r="X246" s="52"/>
      <c r="Y246" s="53"/>
      <c r="Z246" s="69"/>
      <c r="AA246" s="184" t="str">
        <f>IF(AA244="","",VLOOKUP(AA244,シフト記号表!$C$5:$Y$46,23,FALSE))</f>
        <v/>
      </c>
      <c r="AB246" s="185" t="str">
        <f>IF(AB244="","",VLOOKUP(AB244,シフト記号表!$C$5:$Y$46,23,FALSE))</f>
        <v/>
      </c>
      <c r="AC246" s="185" t="str">
        <f>IF(AC244="","",VLOOKUP(AC244,シフト記号表!$C$5:$Y$46,23,FALSE))</f>
        <v/>
      </c>
      <c r="AD246" s="185" t="str">
        <f>IF(AD244="","",VLOOKUP(AD244,シフト記号表!$C$5:$Y$46,23,FALSE))</f>
        <v/>
      </c>
      <c r="AE246" s="185" t="str">
        <f>IF(AE244="","",VLOOKUP(AE244,シフト記号表!$C$5:$Y$46,23,FALSE))</f>
        <v/>
      </c>
      <c r="AF246" s="185" t="str">
        <f>IF(AF244="","",VLOOKUP(AF244,シフト記号表!$C$5:$Y$46,23,FALSE))</f>
        <v/>
      </c>
      <c r="AG246" s="186" t="str">
        <f>IF(AG244="","",VLOOKUP(AG244,シフト記号表!$C$5:$Y$46,23,FALSE))</f>
        <v/>
      </c>
      <c r="AH246" s="184" t="str">
        <f>IF(AH244="","",VLOOKUP(AH244,シフト記号表!$C$5:$Y$46,23,FALSE))</f>
        <v/>
      </c>
      <c r="AI246" s="185" t="str">
        <f>IF(AI244="","",VLOOKUP(AI244,シフト記号表!$C$5:$Y$46,23,FALSE))</f>
        <v/>
      </c>
      <c r="AJ246" s="185" t="str">
        <f>IF(AJ244="","",VLOOKUP(AJ244,シフト記号表!$C$5:$Y$46,23,FALSE))</f>
        <v/>
      </c>
      <c r="AK246" s="185" t="str">
        <f>IF(AK244="","",VLOOKUP(AK244,シフト記号表!$C$5:$Y$46,23,FALSE))</f>
        <v/>
      </c>
      <c r="AL246" s="185" t="str">
        <f>IF(AL244="","",VLOOKUP(AL244,シフト記号表!$C$5:$Y$46,23,FALSE))</f>
        <v/>
      </c>
      <c r="AM246" s="185" t="str">
        <f>IF(AM244="","",VLOOKUP(AM244,シフト記号表!$C$5:$Y$46,23,FALSE))</f>
        <v/>
      </c>
      <c r="AN246" s="186" t="str">
        <f>IF(AN244="","",VLOOKUP(AN244,シフト記号表!$C$5:$Y$46,23,FALSE))</f>
        <v/>
      </c>
      <c r="AO246" s="184" t="str">
        <f>IF(AO244="","",VLOOKUP(AO244,シフト記号表!$C$5:$Y$46,23,FALSE))</f>
        <v/>
      </c>
      <c r="AP246" s="185" t="str">
        <f>IF(AP244="","",VLOOKUP(AP244,シフト記号表!$C$5:$Y$46,23,FALSE))</f>
        <v/>
      </c>
      <c r="AQ246" s="185" t="str">
        <f>IF(AQ244="","",VLOOKUP(AQ244,シフト記号表!$C$5:$Y$46,23,FALSE))</f>
        <v/>
      </c>
      <c r="AR246" s="185" t="str">
        <f>IF(AR244="","",VLOOKUP(AR244,シフト記号表!$C$5:$Y$46,23,FALSE))</f>
        <v/>
      </c>
      <c r="AS246" s="185" t="str">
        <f>IF(AS244="","",VLOOKUP(AS244,シフト記号表!$C$5:$Y$46,23,FALSE))</f>
        <v/>
      </c>
      <c r="AT246" s="185" t="str">
        <f>IF(AT244="","",VLOOKUP(AT244,シフト記号表!$C$5:$Y$46,23,FALSE))</f>
        <v/>
      </c>
      <c r="AU246" s="186" t="str">
        <f>IF(AU244="","",VLOOKUP(AU244,シフト記号表!$C$5:$Y$46,23,FALSE))</f>
        <v/>
      </c>
      <c r="AV246" s="184" t="str">
        <f>IF(AV244="","",VLOOKUP(AV244,シフト記号表!$C$5:$Y$46,23,FALSE))</f>
        <v/>
      </c>
      <c r="AW246" s="185" t="str">
        <f>IF(AW244="","",VLOOKUP(AW244,シフト記号表!$C$5:$Y$46,23,FALSE))</f>
        <v/>
      </c>
      <c r="AX246" s="185" t="str">
        <f>IF(AX244="","",VLOOKUP(AX244,シフト記号表!$C$5:$Y$46,23,FALSE))</f>
        <v/>
      </c>
      <c r="AY246" s="185" t="str">
        <f>IF(AY244="","",VLOOKUP(AY244,シフト記号表!$C$5:$Y$46,23,FALSE))</f>
        <v/>
      </c>
      <c r="AZ246" s="185" t="str">
        <f>IF(AZ244="","",VLOOKUP(AZ244,シフト記号表!$C$5:$Y$46,23,FALSE))</f>
        <v/>
      </c>
      <c r="BA246" s="185" t="str">
        <f>IF(BA244="","",VLOOKUP(BA244,シフト記号表!$C$5:$Y$46,23,FALSE))</f>
        <v/>
      </c>
      <c r="BB246" s="186" t="str">
        <f>IF(BB244="","",VLOOKUP(BB244,シフト記号表!$C$5:$Y$46,23,FALSE))</f>
        <v/>
      </c>
      <c r="BC246" s="184" t="str">
        <f>IF(BC244="","",VLOOKUP(BC244,シフト記号表!$C$5:$Y$46,23,FALSE))</f>
        <v/>
      </c>
      <c r="BD246" s="185" t="str">
        <f>IF(BD244="","",VLOOKUP(BD244,シフト記号表!$C$5:$Y$46,23,FALSE))</f>
        <v/>
      </c>
      <c r="BE246" s="185" t="str">
        <f>IF(BE244="","",VLOOKUP(BE244,シフト記号表!$C$5:$Y$46,23,FALSE))</f>
        <v/>
      </c>
      <c r="BF246" s="289">
        <f>IF($BI$3="計画",SUM(AA246:BB246),IF($BI$3="実績",SUM(AA246:BE246),""))</f>
        <v>0</v>
      </c>
      <c r="BG246" s="290"/>
      <c r="BH246" s="255">
        <f>IF($BI$3="計画",BF246/4,IF($BI$3="実績",(BF246/($BI$7/7)),""))</f>
        <v>0</v>
      </c>
      <c r="BI246" s="256"/>
      <c r="BJ246" s="248"/>
      <c r="BK246" s="249"/>
      <c r="BL246" s="249"/>
      <c r="BM246" s="249"/>
      <c r="BN246" s="250"/>
    </row>
    <row r="247" spans="2:66" ht="20.25" customHeight="1" x14ac:dyDescent="0.4">
      <c r="B247" s="60"/>
      <c r="C247" s="257"/>
      <c r="D247" s="259"/>
      <c r="E247" s="260"/>
      <c r="F247" s="261"/>
      <c r="G247" s="263"/>
      <c r="H247" s="264"/>
      <c r="I247" s="207"/>
      <c r="J247" s="208"/>
      <c r="K247" s="207"/>
      <c r="L247" s="208"/>
      <c r="M247" s="265"/>
      <c r="N247" s="266"/>
      <c r="O247" s="267"/>
      <c r="P247" s="268"/>
      <c r="Q247" s="268"/>
      <c r="R247" s="264"/>
      <c r="S247" s="269"/>
      <c r="T247" s="243"/>
      <c r="U247" s="270"/>
      <c r="V247" s="25" t="s">
        <v>18</v>
      </c>
      <c r="W247" s="32"/>
      <c r="X247" s="32"/>
      <c r="Y247" s="20"/>
      <c r="Z247" s="68"/>
      <c r="AA247" s="211"/>
      <c r="AB247" s="217"/>
      <c r="AC247" s="217"/>
      <c r="AD247" s="217"/>
      <c r="AE247" s="217"/>
      <c r="AF247" s="217"/>
      <c r="AG247" s="213"/>
      <c r="AH247" s="211"/>
      <c r="AI247" s="217"/>
      <c r="AJ247" s="217"/>
      <c r="AK247" s="217"/>
      <c r="AL247" s="217"/>
      <c r="AM247" s="217"/>
      <c r="AN247" s="213"/>
      <c r="AO247" s="211"/>
      <c r="AP247" s="217"/>
      <c r="AQ247" s="217"/>
      <c r="AR247" s="217"/>
      <c r="AS247" s="217"/>
      <c r="AT247" s="217"/>
      <c r="AU247" s="213"/>
      <c r="AV247" s="211"/>
      <c r="AW247" s="217"/>
      <c r="AX247" s="217"/>
      <c r="AY247" s="217"/>
      <c r="AZ247" s="217"/>
      <c r="BA247" s="217"/>
      <c r="BB247" s="213"/>
      <c r="BC247" s="211"/>
      <c r="BD247" s="217"/>
      <c r="BE247" s="218"/>
      <c r="BF247" s="275"/>
      <c r="BG247" s="276"/>
      <c r="BH247" s="251"/>
      <c r="BI247" s="252"/>
      <c r="BJ247" s="242"/>
      <c r="BK247" s="243"/>
      <c r="BL247" s="243"/>
      <c r="BM247" s="243"/>
      <c r="BN247" s="244"/>
    </row>
    <row r="248" spans="2:66" ht="20.25" customHeight="1" x14ac:dyDescent="0.4">
      <c r="B248" s="58">
        <f>B245+1</f>
        <v>77</v>
      </c>
      <c r="C248" s="258"/>
      <c r="D248" s="262"/>
      <c r="E248" s="260"/>
      <c r="F248" s="261"/>
      <c r="G248" s="263"/>
      <c r="H248" s="264"/>
      <c r="I248" s="207"/>
      <c r="J248" s="208"/>
      <c r="K248" s="207"/>
      <c r="L248" s="208"/>
      <c r="M248" s="277"/>
      <c r="N248" s="278"/>
      <c r="O248" s="267"/>
      <c r="P248" s="268"/>
      <c r="Q248" s="268"/>
      <c r="R248" s="264"/>
      <c r="S248" s="271"/>
      <c r="T248" s="246"/>
      <c r="U248" s="272"/>
      <c r="V248" s="27" t="s">
        <v>84</v>
      </c>
      <c r="W248" s="28"/>
      <c r="X248" s="28"/>
      <c r="Y248" s="23"/>
      <c r="Z248" s="63"/>
      <c r="AA248" s="180" t="str">
        <f>IF(AA247="","",VLOOKUP(AA247,シフト記号表!$C$5:$W$46,21,FALSE))</f>
        <v/>
      </c>
      <c r="AB248" s="181" t="str">
        <f>IF(AB247="","",VLOOKUP(AB247,シフト記号表!$C$5:$W$46,21,FALSE))</f>
        <v/>
      </c>
      <c r="AC248" s="181" t="str">
        <f>IF(AC247="","",VLOOKUP(AC247,シフト記号表!$C$5:$W$46,21,FALSE))</f>
        <v/>
      </c>
      <c r="AD248" s="181" t="str">
        <f>IF(AD247="","",VLOOKUP(AD247,シフト記号表!$C$5:$W$46,21,FALSE))</f>
        <v/>
      </c>
      <c r="AE248" s="181" t="str">
        <f>IF(AE247="","",VLOOKUP(AE247,シフト記号表!$C$5:$W$46,21,FALSE))</f>
        <v/>
      </c>
      <c r="AF248" s="181" t="str">
        <f>IF(AF247="","",VLOOKUP(AF247,シフト記号表!$C$5:$W$46,21,FALSE))</f>
        <v/>
      </c>
      <c r="AG248" s="182" t="str">
        <f>IF(AG247="","",VLOOKUP(AG247,シフト記号表!$C$5:$W$46,21,FALSE))</f>
        <v/>
      </c>
      <c r="AH248" s="180" t="str">
        <f>IF(AH247="","",VLOOKUP(AH247,シフト記号表!$C$5:$W$46,21,FALSE))</f>
        <v/>
      </c>
      <c r="AI248" s="181" t="str">
        <f>IF(AI247="","",VLOOKUP(AI247,シフト記号表!$C$5:$W$46,21,FALSE))</f>
        <v/>
      </c>
      <c r="AJ248" s="181" t="str">
        <f>IF(AJ247="","",VLOOKUP(AJ247,シフト記号表!$C$5:$W$46,21,FALSE))</f>
        <v/>
      </c>
      <c r="AK248" s="181" t="str">
        <f>IF(AK247="","",VLOOKUP(AK247,シフト記号表!$C$5:$W$46,21,FALSE))</f>
        <v/>
      </c>
      <c r="AL248" s="181" t="str">
        <f>IF(AL247="","",VLOOKUP(AL247,シフト記号表!$C$5:$W$46,21,FALSE))</f>
        <v/>
      </c>
      <c r="AM248" s="181" t="str">
        <f>IF(AM247="","",VLOOKUP(AM247,シフト記号表!$C$5:$W$46,21,FALSE))</f>
        <v/>
      </c>
      <c r="AN248" s="182" t="str">
        <f>IF(AN247="","",VLOOKUP(AN247,シフト記号表!$C$5:$W$46,21,FALSE))</f>
        <v/>
      </c>
      <c r="AO248" s="180" t="str">
        <f>IF(AO247="","",VLOOKUP(AO247,シフト記号表!$C$5:$W$46,21,FALSE))</f>
        <v/>
      </c>
      <c r="AP248" s="181" t="str">
        <f>IF(AP247="","",VLOOKUP(AP247,シフト記号表!$C$5:$W$46,21,FALSE))</f>
        <v/>
      </c>
      <c r="AQ248" s="181" t="str">
        <f>IF(AQ247="","",VLOOKUP(AQ247,シフト記号表!$C$5:$W$46,21,FALSE))</f>
        <v/>
      </c>
      <c r="AR248" s="181" t="str">
        <f>IF(AR247="","",VLOOKUP(AR247,シフト記号表!$C$5:$W$46,21,FALSE))</f>
        <v/>
      </c>
      <c r="AS248" s="181" t="str">
        <f>IF(AS247="","",VLOOKUP(AS247,シフト記号表!$C$5:$W$46,21,FALSE))</f>
        <v/>
      </c>
      <c r="AT248" s="181" t="str">
        <f>IF(AT247="","",VLOOKUP(AT247,シフト記号表!$C$5:$W$46,21,FALSE))</f>
        <v/>
      </c>
      <c r="AU248" s="182" t="str">
        <f>IF(AU247="","",VLOOKUP(AU247,シフト記号表!$C$5:$W$46,21,FALSE))</f>
        <v/>
      </c>
      <c r="AV248" s="180" t="str">
        <f>IF(AV247="","",VLOOKUP(AV247,シフト記号表!$C$5:$W$46,21,FALSE))</f>
        <v/>
      </c>
      <c r="AW248" s="181" t="str">
        <f>IF(AW247="","",VLOOKUP(AW247,シフト記号表!$C$5:$W$46,21,FALSE))</f>
        <v/>
      </c>
      <c r="AX248" s="181" t="str">
        <f>IF(AX247="","",VLOOKUP(AX247,シフト記号表!$C$5:$W$46,21,FALSE))</f>
        <v/>
      </c>
      <c r="AY248" s="181" t="str">
        <f>IF(AY247="","",VLOOKUP(AY247,シフト記号表!$C$5:$W$46,21,FALSE))</f>
        <v/>
      </c>
      <c r="AZ248" s="181" t="str">
        <f>IF(AZ247="","",VLOOKUP(AZ247,シフト記号表!$C$5:$W$46,21,FALSE))</f>
        <v/>
      </c>
      <c r="BA248" s="181" t="str">
        <f>IF(BA247="","",VLOOKUP(BA247,シフト記号表!$C$5:$W$46,21,FALSE))</f>
        <v/>
      </c>
      <c r="BB248" s="182" t="str">
        <f>IF(BB247="","",VLOOKUP(BB247,シフト記号表!$C$5:$W$46,21,FALSE))</f>
        <v/>
      </c>
      <c r="BC248" s="180" t="str">
        <f>IF(BC247="","",VLOOKUP(BC247,シフト記号表!$C$5:$W$46,21,FALSE))</f>
        <v/>
      </c>
      <c r="BD248" s="181" t="str">
        <f>IF(BD247="","",VLOOKUP(BD247,シフト記号表!$C$5:$W$46,21,FALSE))</f>
        <v/>
      </c>
      <c r="BE248" s="181" t="str">
        <f>IF(BE247="","",VLOOKUP(BE247,シフト記号表!$C$5:$W$46,21,FALSE))</f>
        <v/>
      </c>
      <c r="BF248" s="279">
        <f>IF($BI$3="計画",SUM(AA248:BB248),IF($BI$3="実績",SUM(AA248:BE248),""))</f>
        <v>0</v>
      </c>
      <c r="BG248" s="280"/>
      <c r="BH248" s="253">
        <f>IF($BI$3="計画",BF248/4,IF($BI$3="実績",(BF248/($BI$7/7)),""))</f>
        <v>0</v>
      </c>
      <c r="BI248" s="254"/>
      <c r="BJ248" s="245"/>
      <c r="BK248" s="246"/>
      <c r="BL248" s="246"/>
      <c r="BM248" s="246"/>
      <c r="BN248" s="247"/>
    </row>
    <row r="249" spans="2:66" ht="20.25" customHeight="1" x14ac:dyDescent="0.4">
      <c r="B249" s="59"/>
      <c r="C249" s="258"/>
      <c r="D249" s="262"/>
      <c r="E249" s="260"/>
      <c r="F249" s="261"/>
      <c r="G249" s="281"/>
      <c r="H249" s="282"/>
      <c r="I249" s="283">
        <f>G248</f>
        <v>0</v>
      </c>
      <c r="J249" s="282"/>
      <c r="K249" s="283">
        <f>M248</f>
        <v>0</v>
      </c>
      <c r="L249" s="282"/>
      <c r="M249" s="284"/>
      <c r="N249" s="285"/>
      <c r="O249" s="286"/>
      <c r="P249" s="287"/>
      <c r="Q249" s="287"/>
      <c r="R249" s="288"/>
      <c r="S249" s="273"/>
      <c r="T249" s="249"/>
      <c r="U249" s="274"/>
      <c r="V249" s="29" t="s">
        <v>126</v>
      </c>
      <c r="W249" s="52"/>
      <c r="X249" s="52"/>
      <c r="Y249" s="53"/>
      <c r="Z249" s="69"/>
      <c r="AA249" s="184" t="str">
        <f>IF(AA247="","",VLOOKUP(AA247,シフト記号表!$C$5:$Y$46,23,FALSE))</f>
        <v/>
      </c>
      <c r="AB249" s="185" t="str">
        <f>IF(AB247="","",VLOOKUP(AB247,シフト記号表!$C$5:$Y$46,23,FALSE))</f>
        <v/>
      </c>
      <c r="AC249" s="185" t="str">
        <f>IF(AC247="","",VLOOKUP(AC247,シフト記号表!$C$5:$Y$46,23,FALSE))</f>
        <v/>
      </c>
      <c r="AD249" s="185" t="str">
        <f>IF(AD247="","",VLOOKUP(AD247,シフト記号表!$C$5:$Y$46,23,FALSE))</f>
        <v/>
      </c>
      <c r="AE249" s="185" t="str">
        <f>IF(AE247="","",VLOOKUP(AE247,シフト記号表!$C$5:$Y$46,23,FALSE))</f>
        <v/>
      </c>
      <c r="AF249" s="185" t="str">
        <f>IF(AF247="","",VLOOKUP(AF247,シフト記号表!$C$5:$Y$46,23,FALSE))</f>
        <v/>
      </c>
      <c r="AG249" s="186" t="str">
        <f>IF(AG247="","",VLOOKUP(AG247,シフト記号表!$C$5:$Y$46,23,FALSE))</f>
        <v/>
      </c>
      <c r="AH249" s="184" t="str">
        <f>IF(AH247="","",VLOOKUP(AH247,シフト記号表!$C$5:$Y$46,23,FALSE))</f>
        <v/>
      </c>
      <c r="AI249" s="185" t="str">
        <f>IF(AI247="","",VLOOKUP(AI247,シフト記号表!$C$5:$Y$46,23,FALSE))</f>
        <v/>
      </c>
      <c r="AJ249" s="185" t="str">
        <f>IF(AJ247="","",VLOOKUP(AJ247,シフト記号表!$C$5:$Y$46,23,FALSE))</f>
        <v/>
      </c>
      <c r="AK249" s="185" t="str">
        <f>IF(AK247="","",VLOOKUP(AK247,シフト記号表!$C$5:$Y$46,23,FALSE))</f>
        <v/>
      </c>
      <c r="AL249" s="185" t="str">
        <f>IF(AL247="","",VLOOKUP(AL247,シフト記号表!$C$5:$Y$46,23,FALSE))</f>
        <v/>
      </c>
      <c r="AM249" s="185" t="str">
        <f>IF(AM247="","",VLOOKUP(AM247,シフト記号表!$C$5:$Y$46,23,FALSE))</f>
        <v/>
      </c>
      <c r="AN249" s="186" t="str">
        <f>IF(AN247="","",VLOOKUP(AN247,シフト記号表!$C$5:$Y$46,23,FALSE))</f>
        <v/>
      </c>
      <c r="AO249" s="184" t="str">
        <f>IF(AO247="","",VLOOKUP(AO247,シフト記号表!$C$5:$Y$46,23,FALSE))</f>
        <v/>
      </c>
      <c r="AP249" s="185" t="str">
        <f>IF(AP247="","",VLOOKUP(AP247,シフト記号表!$C$5:$Y$46,23,FALSE))</f>
        <v/>
      </c>
      <c r="AQ249" s="185" t="str">
        <f>IF(AQ247="","",VLOOKUP(AQ247,シフト記号表!$C$5:$Y$46,23,FALSE))</f>
        <v/>
      </c>
      <c r="AR249" s="185" t="str">
        <f>IF(AR247="","",VLOOKUP(AR247,シフト記号表!$C$5:$Y$46,23,FALSE))</f>
        <v/>
      </c>
      <c r="AS249" s="185" t="str">
        <f>IF(AS247="","",VLOOKUP(AS247,シフト記号表!$C$5:$Y$46,23,FALSE))</f>
        <v/>
      </c>
      <c r="AT249" s="185" t="str">
        <f>IF(AT247="","",VLOOKUP(AT247,シフト記号表!$C$5:$Y$46,23,FALSE))</f>
        <v/>
      </c>
      <c r="AU249" s="186" t="str">
        <f>IF(AU247="","",VLOOKUP(AU247,シフト記号表!$C$5:$Y$46,23,FALSE))</f>
        <v/>
      </c>
      <c r="AV249" s="184" t="str">
        <f>IF(AV247="","",VLOOKUP(AV247,シフト記号表!$C$5:$Y$46,23,FALSE))</f>
        <v/>
      </c>
      <c r="AW249" s="185" t="str">
        <f>IF(AW247="","",VLOOKUP(AW247,シフト記号表!$C$5:$Y$46,23,FALSE))</f>
        <v/>
      </c>
      <c r="AX249" s="185" t="str">
        <f>IF(AX247="","",VLOOKUP(AX247,シフト記号表!$C$5:$Y$46,23,FALSE))</f>
        <v/>
      </c>
      <c r="AY249" s="185" t="str">
        <f>IF(AY247="","",VLOOKUP(AY247,シフト記号表!$C$5:$Y$46,23,FALSE))</f>
        <v/>
      </c>
      <c r="AZ249" s="185" t="str">
        <f>IF(AZ247="","",VLOOKUP(AZ247,シフト記号表!$C$5:$Y$46,23,FALSE))</f>
        <v/>
      </c>
      <c r="BA249" s="185" t="str">
        <f>IF(BA247="","",VLOOKUP(BA247,シフト記号表!$C$5:$Y$46,23,FALSE))</f>
        <v/>
      </c>
      <c r="BB249" s="186" t="str">
        <f>IF(BB247="","",VLOOKUP(BB247,シフト記号表!$C$5:$Y$46,23,FALSE))</f>
        <v/>
      </c>
      <c r="BC249" s="184" t="str">
        <f>IF(BC247="","",VLOOKUP(BC247,シフト記号表!$C$5:$Y$46,23,FALSE))</f>
        <v/>
      </c>
      <c r="BD249" s="185" t="str">
        <f>IF(BD247="","",VLOOKUP(BD247,シフト記号表!$C$5:$Y$46,23,FALSE))</f>
        <v/>
      </c>
      <c r="BE249" s="185" t="str">
        <f>IF(BE247="","",VLOOKUP(BE247,シフト記号表!$C$5:$Y$46,23,FALSE))</f>
        <v/>
      </c>
      <c r="BF249" s="289">
        <f>IF($BI$3="計画",SUM(AA249:BB249),IF($BI$3="実績",SUM(AA249:BE249),""))</f>
        <v>0</v>
      </c>
      <c r="BG249" s="290"/>
      <c r="BH249" s="255">
        <f>IF($BI$3="計画",BF249/4,IF($BI$3="実績",(BF249/($BI$7/7)),""))</f>
        <v>0</v>
      </c>
      <c r="BI249" s="256"/>
      <c r="BJ249" s="248"/>
      <c r="BK249" s="249"/>
      <c r="BL249" s="249"/>
      <c r="BM249" s="249"/>
      <c r="BN249" s="250"/>
    </row>
    <row r="250" spans="2:66" ht="20.25" customHeight="1" x14ac:dyDescent="0.4">
      <c r="B250" s="60"/>
      <c r="C250" s="257"/>
      <c r="D250" s="259"/>
      <c r="E250" s="260"/>
      <c r="F250" s="261"/>
      <c r="G250" s="327"/>
      <c r="H250" s="328"/>
      <c r="I250" s="209"/>
      <c r="J250" s="210"/>
      <c r="K250" s="209"/>
      <c r="L250" s="210"/>
      <c r="M250" s="265"/>
      <c r="N250" s="266"/>
      <c r="O250" s="329"/>
      <c r="P250" s="330"/>
      <c r="Q250" s="330"/>
      <c r="R250" s="328"/>
      <c r="S250" s="269"/>
      <c r="T250" s="243"/>
      <c r="U250" s="270"/>
      <c r="V250" s="54" t="s">
        <v>18</v>
      </c>
      <c r="W250" s="55"/>
      <c r="X250" s="55"/>
      <c r="Y250" s="56"/>
      <c r="Z250" s="70"/>
      <c r="AA250" s="211"/>
      <c r="AB250" s="217"/>
      <c r="AC250" s="217"/>
      <c r="AD250" s="217"/>
      <c r="AE250" s="217"/>
      <c r="AF250" s="217"/>
      <c r="AG250" s="213"/>
      <c r="AH250" s="211"/>
      <c r="AI250" s="217"/>
      <c r="AJ250" s="217"/>
      <c r="AK250" s="217"/>
      <c r="AL250" s="217"/>
      <c r="AM250" s="217"/>
      <c r="AN250" s="213"/>
      <c r="AO250" s="211"/>
      <c r="AP250" s="217"/>
      <c r="AQ250" s="217"/>
      <c r="AR250" s="217"/>
      <c r="AS250" s="217"/>
      <c r="AT250" s="217"/>
      <c r="AU250" s="213"/>
      <c r="AV250" s="211"/>
      <c r="AW250" s="217"/>
      <c r="AX250" s="217"/>
      <c r="AY250" s="217"/>
      <c r="AZ250" s="217"/>
      <c r="BA250" s="217"/>
      <c r="BB250" s="213"/>
      <c r="BC250" s="211"/>
      <c r="BD250" s="217"/>
      <c r="BE250" s="218"/>
      <c r="BF250" s="275"/>
      <c r="BG250" s="276"/>
      <c r="BH250" s="251"/>
      <c r="BI250" s="252"/>
      <c r="BJ250" s="242"/>
      <c r="BK250" s="243"/>
      <c r="BL250" s="243"/>
      <c r="BM250" s="243"/>
      <c r="BN250" s="244"/>
    </row>
    <row r="251" spans="2:66" ht="20.25" customHeight="1" x14ac:dyDescent="0.4">
      <c r="B251" s="58">
        <f>B248+1</f>
        <v>78</v>
      </c>
      <c r="C251" s="258"/>
      <c r="D251" s="262"/>
      <c r="E251" s="260"/>
      <c r="F251" s="261"/>
      <c r="G251" s="263"/>
      <c r="H251" s="264"/>
      <c r="I251" s="207"/>
      <c r="J251" s="208"/>
      <c r="K251" s="207"/>
      <c r="L251" s="208"/>
      <c r="M251" s="277"/>
      <c r="N251" s="278"/>
      <c r="O251" s="267"/>
      <c r="P251" s="268"/>
      <c r="Q251" s="268"/>
      <c r="R251" s="264"/>
      <c r="S251" s="271"/>
      <c r="T251" s="246"/>
      <c r="U251" s="272"/>
      <c r="V251" s="27" t="s">
        <v>84</v>
      </c>
      <c r="W251" s="28"/>
      <c r="X251" s="28"/>
      <c r="Y251" s="23"/>
      <c r="Z251" s="63"/>
      <c r="AA251" s="180" t="str">
        <f>IF(AA250="","",VLOOKUP(AA250,シフト記号表!$C$5:$W$46,21,FALSE))</f>
        <v/>
      </c>
      <c r="AB251" s="181" t="str">
        <f>IF(AB250="","",VLOOKUP(AB250,シフト記号表!$C$5:$W$46,21,FALSE))</f>
        <v/>
      </c>
      <c r="AC251" s="181" t="str">
        <f>IF(AC250="","",VLOOKUP(AC250,シフト記号表!$C$5:$W$46,21,FALSE))</f>
        <v/>
      </c>
      <c r="AD251" s="181" t="str">
        <f>IF(AD250="","",VLOOKUP(AD250,シフト記号表!$C$5:$W$46,21,FALSE))</f>
        <v/>
      </c>
      <c r="AE251" s="181" t="str">
        <f>IF(AE250="","",VLOOKUP(AE250,シフト記号表!$C$5:$W$46,21,FALSE))</f>
        <v/>
      </c>
      <c r="AF251" s="181" t="str">
        <f>IF(AF250="","",VLOOKUP(AF250,シフト記号表!$C$5:$W$46,21,FALSE))</f>
        <v/>
      </c>
      <c r="AG251" s="182" t="str">
        <f>IF(AG250="","",VLOOKUP(AG250,シフト記号表!$C$5:$W$46,21,FALSE))</f>
        <v/>
      </c>
      <c r="AH251" s="180" t="str">
        <f>IF(AH250="","",VLOOKUP(AH250,シフト記号表!$C$5:$W$46,21,FALSE))</f>
        <v/>
      </c>
      <c r="AI251" s="181" t="str">
        <f>IF(AI250="","",VLOOKUP(AI250,シフト記号表!$C$5:$W$46,21,FALSE))</f>
        <v/>
      </c>
      <c r="AJ251" s="181" t="str">
        <f>IF(AJ250="","",VLOOKUP(AJ250,シフト記号表!$C$5:$W$46,21,FALSE))</f>
        <v/>
      </c>
      <c r="AK251" s="181" t="str">
        <f>IF(AK250="","",VLOOKUP(AK250,シフト記号表!$C$5:$W$46,21,FALSE))</f>
        <v/>
      </c>
      <c r="AL251" s="181" t="str">
        <f>IF(AL250="","",VLOOKUP(AL250,シフト記号表!$C$5:$W$46,21,FALSE))</f>
        <v/>
      </c>
      <c r="AM251" s="181" t="str">
        <f>IF(AM250="","",VLOOKUP(AM250,シフト記号表!$C$5:$W$46,21,FALSE))</f>
        <v/>
      </c>
      <c r="AN251" s="182" t="str">
        <f>IF(AN250="","",VLOOKUP(AN250,シフト記号表!$C$5:$W$46,21,FALSE))</f>
        <v/>
      </c>
      <c r="AO251" s="180" t="str">
        <f>IF(AO250="","",VLOOKUP(AO250,シフト記号表!$C$5:$W$46,21,FALSE))</f>
        <v/>
      </c>
      <c r="AP251" s="181" t="str">
        <f>IF(AP250="","",VLOOKUP(AP250,シフト記号表!$C$5:$W$46,21,FALSE))</f>
        <v/>
      </c>
      <c r="AQ251" s="181" t="str">
        <f>IF(AQ250="","",VLOOKUP(AQ250,シフト記号表!$C$5:$W$46,21,FALSE))</f>
        <v/>
      </c>
      <c r="AR251" s="181" t="str">
        <f>IF(AR250="","",VLOOKUP(AR250,シフト記号表!$C$5:$W$46,21,FALSE))</f>
        <v/>
      </c>
      <c r="AS251" s="181" t="str">
        <f>IF(AS250="","",VLOOKUP(AS250,シフト記号表!$C$5:$W$46,21,FALSE))</f>
        <v/>
      </c>
      <c r="AT251" s="181" t="str">
        <f>IF(AT250="","",VLOOKUP(AT250,シフト記号表!$C$5:$W$46,21,FALSE))</f>
        <v/>
      </c>
      <c r="AU251" s="182" t="str">
        <f>IF(AU250="","",VLOOKUP(AU250,シフト記号表!$C$5:$W$46,21,FALSE))</f>
        <v/>
      </c>
      <c r="AV251" s="180" t="str">
        <f>IF(AV250="","",VLOOKUP(AV250,シフト記号表!$C$5:$W$46,21,FALSE))</f>
        <v/>
      </c>
      <c r="AW251" s="181" t="str">
        <f>IF(AW250="","",VLOOKUP(AW250,シフト記号表!$C$5:$W$46,21,FALSE))</f>
        <v/>
      </c>
      <c r="AX251" s="181" t="str">
        <f>IF(AX250="","",VLOOKUP(AX250,シフト記号表!$C$5:$W$46,21,FALSE))</f>
        <v/>
      </c>
      <c r="AY251" s="181" t="str">
        <f>IF(AY250="","",VLOOKUP(AY250,シフト記号表!$C$5:$W$46,21,FALSE))</f>
        <v/>
      </c>
      <c r="AZ251" s="181" t="str">
        <f>IF(AZ250="","",VLOOKUP(AZ250,シフト記号表!$C$5:$W$46,21,FALSE))</f>
        <v/>
      </c>
      <c r="BA251" s="181" t="str">
        <f>IF(BA250="","",VLOOKUP(BA250,シフト記号表!$C$5:$W$46,21,FALSE))</f>
        <v/>
      </c>
      <c r="BB251" s="182" t="str">
        <f>IF(BB250="","",VLOOKUP(BB250,シフト記号表!$C$5:$W$46,21,FALSE))</f>
        <v/>
      </c>
      <c r="BC251" s="180" t="str">
        <f>IF(BC250="","",VLOOKUP(BC250,シフト記号表!$C$5:$W$46,21,FALSE))</f>
        <v/>
      </c>
      <c r="BD251" s="181" t="str">
        <f>IF(BD250="","",VLOOKUP(BD250,シフト記号表!$C$5:$W$46,21,FALSE))</f>
        <v/>
      </c>
      <c r="BE251" s="181" t="str">
        <f>IF(BE250="","",VLOOKUP(BE250,シフト記号表!$C$5:$W$46,21,FALSE))</f>
        <v/>
      </c>
      <c r="BF251" s="279">
        <f>IF($BI$3="計画",SUM(AA251:BB251),IF($BI$3="実績",SUM(AA251:BE251),""))</f>
        <v>0</v>
      </c>
      <c r="BG251" s="280"/>
      <c r="BH251" s="253">
        <f>IF($BI$3="計画",BF251/4,IF($BI$3="実績",(BF251/($BI$7/7)),""))</f>
        <v>0</v>
      </c>
      <c r="BI251" s="254"/>
      <c r="BJ251" s="245"/>
      <c r="BK251" s="246"/>
      <c r="BL251" s="246"/>
      <c r="BM251" s="246"/>
      <c r="BN251" s="247"/>
    </row>
    <row r="252" spans="2:66" ht="20.25" customHeight="1" thickBot="1" x14ac:dyDescent="0.45">
      <c r="B252" s="144"/>
      <c r="C252" s="323"/>
      <c r="D252" s="324"/>
      <c r="E252" s="325"/>
      <c r="F252" s="326"/>
      <c r="G252" s="316"/>
      <c r="H252" s="317"/>
      <c r="I252" s="318">
        <f>G251</f>
        <v>0</v>
      </c>
      <c r="J252" s="317"/>
      <c r="K252" s="318">
        <f>M251</f>
        <v>0</v>
      </c>
      <c r="L252" s="317"/>
      <c r="M252" s="333"/>
      <c r="N252" s="334"/>
      <c r="O252" s="335"/>
      <c r="P252" s="336"/>
      <c r="Q252" s="336"/>
      <c r="R252" s="337"/>
      <c r="S252" s="331"/>
      <c r="T252" s="314"/>
      <c r="U252" s="332"/>
      <c r="V252" s="71" t="s">
        <v>126</v>
      </c>
      <c r="W252" s="34"/>
      <c r="X252" s="34"/>
      <c r="Y252" s="72"/>
      <c r="Z252" s="73"/>
      <c r="AA252" s="188" t="str">
        <f>IF(AA250="","",VLOOKUP(AA250,シフト記号表!$C$5:$Y$46,23,FALSE))</f>
        <v/>
      </c>
      <c r="AB252" s="189" t="str">
        <f>IF(AB250="","",VLOOKUP(AB250,シフト記号表!$C$5:$Y$46,23,FALSE))</f>
        <v/>
      </c>
      <c r="AC252" s="189" t="str">
        <f>IF(AC250="","",VLOOKUP(AC250,シフト記号表!$C$5:$Y$46,23,FALSE))</f>
        <v/>
      </c>
      <c r="AD252" s="189" t="str">
        <f>IF(AD250="","",VLOOKUP(AD250,シフト記号表!$C$5:$Y$46,23,FALSE))</f>
        <v/>
      </c>
      <c r="AE252" s="189" t="str">
        <f>IF(AE250="","",VLOOKUP(AE250,シフト記号表!$C$5:$Y$46,23,FALSE))</f>
        <v/>
      </c>
      <c r="AF252" s="189" t="str">
        <f>IF(AF250="","",VLOOKUP(AF250,シフト記号表!$C$5:$Y$46,23,FALSE))</f>
        <v/>
      </c>
      <c r="AG252" s="190" t="str">
        <f>IF(AG250="","",VLOOKUP(AG250,シフト記号表!$C$5:$Y$46,23,FALSE))</f>
        <v/>
      </c>
      <c r="AH252" s="188" t="str">
        <f>IF(AH250="","",VLOOKUP(AH250,シフト記号表!$C$5:$Y$46,23,FALSE))</f>
        <v/>
      </c>
      <c r="AI252" s="189" t="str">
        <f>IF(AI250="","",VLOOKUP(AI250,シフト記号表!$C$5:$Y$46,23,FALSE))</f>
        <v/>
      </c>
      <c r="AJ252" s="189" t="str">
        <f>IF(AJ250="","",VLOOKUP(AJ250,シフト記号表!$C$5:$Y$46,23,FALSE))</f>
        <v/>
      </c>
      <c r="AK252" s="189" t="str">
        <f>IF(AK250="","",VLOOKUP(AK250,シフト記号表!$C$5:$Y$46,23,FALSE))</f>
        <v/>
      </c>
      <c r="AL252" s="189" t="str">
        <f>IF(AL250="","",VLOOKUP(AL250,シフト記号表!$C$5:$Y$46,23,FALSE))</f>
        <v/>
      </c>
      <c r="AM252" s="189" t="str">
        <f>IF(AM250="","",VLOOKUP(AM250,シフト記号表!$C$5:$Y$46,23,FALSE))</f>
        <v/>
      </c>
      <c r="AN252" s="190" t="str">
        <f>IF(AN250="","",VLOOKUP(AN250,シフト記号表!$C$5:$Y$46,23,FALSE))</f>
        <v/>
      </c>
      <c r="AO252" s="188" t="str">
        <f>IF(AO250="","",VLOOKUP(AO250,シフト記号表!$C$5:$Y$46,23,FALSE))</f>
        <v/>
      </c>
      <c r="AP252" s="189" t="str">
        <f>IF(AP250="","",VLOOKUP(AP250,シフト記号表!$C$5:$Y$46,23,FALSE))</f>
        <v/>
      </c>
      <c r="AQ252" s="189" t="str">
        <f>IF(AQ250="","",VLOOKUP(AQ250,シフト記号表!$C$5:$Y$46,23,FALSE))</f>
        <v/>
      </c>
      <c r="AR252" s="189" t="str">
        <f>IF(AR250="","",VLOOKUP(AR250,シフト記号表!$C$5:$Y$46,23,FALSE))</f>
        <v/>
      </c>
      <c r="AS252" s="189" t="str">
        <f>IF(AS250="","",VLOOKUP(AS250,シフト記号表!$C$5:$Y$46,23,FALSE))</f>
        <v/>
      </c>
      <c r="AT252" s="189" t="str">
        <f>IF(AT250="","",VLOOKUP(AT250,シフト記号表!$C$5:$Y$46,23,FALSE))</f>
        <v/>
      </c>
      <c r="AU252" s="190" t="str">
        <f>IF(AU250="","",VLOOKUP(AU250,シフト記号表!$C$5:$Y$46,23,FALSE))</f>
        <v/>
      </c>
      <c r="AV252" s="188" t="str">
        <f>IF(AV250="","",VLOOKUP(AV250,シフト記号表!$C$5:$Y$46,23,FALSE))</f>
        <v/>
      </c>
      <c r="AW252" s="189" t="str">
        <f>IF(AW250="","",VLOOKUP(AW250,シフト記号表!$C$5:$Y$46,23,FALSE))</f>
        <v/>
      </c>
      <c r="AX252" s="189" t="str">
        <f>IF(AX250="","",VLOOKUP(AX250,シフト記号表!$C$5:$Y$46,23,FALSE))</f>
        <v/>
      </c>
      <c r="AY252" s="189" t="str">
        <f>IF(AY250="","",VLOOKUP(AY250,シフト記号表!$C$5:$Y$46,23,FALSE))</f>
        <v/>
      </c>
      <c r="AZ252" s="189" t="str">
        <f>IF(AZ250="","",VLOOKUP(AZ250,シフト記号表!$C$5:$Y$46,23,FALSE))</f>
        <v/>
      </c>
      <c r="BA252" s="189" t="str">
        <f>IF(BA250="","",VLOOKUP(BA250,シフト記号表!$C$5:$Y$46,23,FALSE))</f>
        <v/>
      </c>
      <c r="BB252" s="190" t="str">
        <f>IF(BB250="","",VLOOKUP(BB250,シフト記号表!$C$5:$Y$46,23,FALSE))</f>
        <v/>
      </c>
      <c r="BC252" s="188" t="str">
        <f>IF(BC250="","",VLOOKUP(BC250,シフト記号表!$C$5:$Y$46,23,FALSE))</f>
        <v/>
      </c>
      <c r="BD252" s="189" t="str">
        <f>IF(BD250="","",VLOOKUP(BD250,シフト記号表!$C$5:$Y$46,23,FALSE))</f>
        <v/>
      </c>
      <c r="BE252" s="191" t="str">
        <f>IF(BE250="","",VLOOKUP(BE250,シフト記号表!$C$5:$Y$46,23,FALSE))</f>
        <v/>
      </c>
      <c r="BF252" s="319">
        <f>IF($BI$3="計画",SUM(AA252:BB252),IF($BI$3="実績",SUM(AA252:BE252),""))</f>
        <v>0</v>
      </c>
      <c r="BG252" s="320"/>
      <c r="BH252" s="321">
        <f>IF($BI$3="計画",BF252/4,IF($BI$3="実績",(BF252/($BI$7/7)),""))</f>
        <v>0</v>
      </c>
      <c r="BI252" s="322"/>
      <c r="BJ252" s="313"/>
      <c r="BK252" s="314"/>
      <c r="BL252" s="314"/>
      <c r="BM252" s="314"/>
      <c r="BN252" s="315"/>
    </row>
    <row r="253" spans="2:66" ht="20.25" customHeight="1" x14ac:dyDescent="0.4">
      <c r="B253" s="123"/>
      <c r="C253" s="123"/>
      <c r="D253" s="123"/>
      <c r="E253" s="123"/>
      <c r="F253" s="123"/>
      <c r="G253" s="145"/>
      <c r="H253" s="145"/>
      <c r="I253" s="145"/>
      <c r="J253" s="145"/>
      <c r="K253" s="145"/>
      <c r="L253" s="145"/>
      <c r="M253" s="167"/>
      <c r="N253" s="167"/>
      <c r="O253" s="145"/>
      <c r="P253" s="145"/>
      <c r="Q253" s="145"/>
      <c r="R253" s="145"/>
      <c r="S253" s="168"/>
      <c r="T253" s="168"/>
      <c r="U253" s="168"/>
      <c r="V253" s="148"/>
      <c r="W253" s="148"/>
      <c r="X253" s="148"/>
      <c r="Y253" s="149"/>
      <c r="Z253" s="150"/>
      <c r="AA253" s="151"/>
      <c r="AB253" s="151"/>
      <c r="AC253" s="151"/>
      <c r="AD253" s="151"/>
      <c r="AE253" s="151"/>
      <c r="AF253" s="151"/>
      <c r="AG253" s="151"/>
      <c r="AH253" s="151"/>
      <c r="AI253" s="151"/>
      <c r="AJ253" s="151"/>
      <c r="AK253" s="151"/>
      <c r="AL253" s="151"/>
      <c r="AM253" s="151"/>
      <c r="AN253" s="151"/>
      <c r="AO253" s="151"/>
      <c r="AP253" s="151"/>
      <c r="AQ253" s="151"/>
      <c r="AR253" s="151"/>
      <c r="AS253" s="151"/>
      <c r="AT253" s="151"/>
      <c r="AU253" s="151"/>
      <c r="AV253" s="151"/>
      <c r="AW253" s="151"/>
      <c r="AX253" s="151"/>
      <c r="AY253" s="151"/>
      <c r="AZ253" s="151"/>
      <c r="BA253" s="151"/>
      <c r="BB253" s="151"/>
      <c r="BC253" s="151"/>
      <c r="BD253" s="151"/>
      <c r="BE253" s="151"/>
      <c r="BF253" s="151"/>
      <c r="BG253" s="151"/>
      <c r="BH253" s="152"/>
      <c r="BI253" s="152"/>
      <c r="BJ253" s="168"/>
      <c r="BK253" s="168"/>
      <c r="BL253" s="168"/>
      <c r="BM253" s="168"/>
      <c r="BN253" s="168"/>
    </row>
    <row r="254" spans="2:66" ht="20.25" customHeight="1" x14ac:dyDescent="0.4">
      <c r="B254" s="123"/>
      <c r="C254" s="123"/>
      <c r="D254" s="123"/>
      <c r="E254" s="123"/>
      <c r="F254" s="123"/>
      <c r="G254" s="145"/>
      <c r="H254" s="145"/>
      <c r="I254" s="145"/>
      <c r="J254" s="145"/>
      <c r="K254" s="145"/>
      <c r="L254" s="145"/>
      <c r="M254" s="167"/>
      <c r="N254" s="153" t="s">
        <v>262</v>
      </c>
      <c r="O254" s="153"/>
      <c r="P254" s="153"/>
      <c r="Q254" s="153"/>
      <c r="R254" s="153"/>
      <c r="S254" s="153"/>
      <c r="T254" s="153"/>
      <c r="U254" s="153"/>
      <c r="V254" s="153"/>
      <c r="W254" s="153"/>
      <c r="X254" s="154"/>
      <c r="Y254" s="153"/>
      <c r="Z254" s="153"/>
      <c r="AA254" s="153"/>
      <c r="AB254" s="153"/>
      <c r="AC254" s="153"/>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2"/>
      <c r="BI254" s="152"/>
      <c r="BJ254" s="168"/>
      <c r="BK254" s="168"/>
      <c r="BL254" s="168"/>
      <c r="BM254" s="168"/>
      <c r="BN254" s="168"/>
    </row>
    <row r="255" spans="2:66" ht="20.25" customHeight="1" x14ac:dyDescent="0.4">
      <c r="B255" s="123"/>
      <c r="C255" s="123"/>
      <c r="D255" s="123"/>
      <c r="E255" s="123"/>
      <c r="F255" s="123"/>
      <c r="G255" s="145"/>
      <c r="H255" s="145"/>
      <c r="I255" s="145"/>
      <c r="J255" s="145"/>
      <c r="K255" s="145"/>
      <c r="L255" s="145"/>
      <c r="M255" s="167"/>
      <c r="N255" s="153"/>
      <c r="O255" s="153" t="s">
        <v>159</v>
      </c>
      <c r="P255" s="153"/>
      <c r="Q255" s="153"/>
      <c r="R255" s="153"/>
      <c r="S255" s="153"/>
      <c r="T255" s="153"/>
      <c r="U255" s="153"/>
      <c r="V255" s="153"/>
      <c r="W255" s="153"/>
      <c r="X255" s="154"/>
      <c r="Y255" s="153"/>
      <c r="Z255" s="153"/>
      <c r="AA255" s="153"/>
      <c r="AB255" s="153"/>
      <c r="AC255" s="153"/>
      <c r="AD255" s="151"/>
      <c r="AE255" s="153" t="s">
        <v>170</v>
      </c>
      <c r="AF255" s="153"/>
      <c r="AG255" s="153"/>
      <c r="AH255" s="153"/>
      <c r="AI255" s="153"/>
      <c r="AJ255" s="153"/>
      <c r="AK255" s="153"/>
      <c r="AL255" s="153"/>
      <c r="AM255" s="153"/>
      <c r="AN255" s="154"/>
      <c r="AO255" s="153"/>
      <c r="AP255" s="153"/>
      <c r="AQ255" s="153"/>
      <c r="AR255" s="153"/>
      <c r="AS255" s="151"/>
      <c r="AT255" s="151"/>
      <c r="AU255" s="153" t="s">
        <v>171</v>
      </c>
      <c r="AV255" s="151"/>
      <c r="AW255" s="151"/>
      <c r="AX255" s="151"/>
      <c r="AY255" s="151"/>
      <c r="AZ255" s="151"/>
      <c r="BA255" s="151"/>
      <c r="BB255" s="151"/>
      <c r="BC255" s="151"/>
      <c r="BD255" s="151"/>
      <c r="BE255" s="151"/>
      <c r="BF255" s="151"/>
      <c r="BG255" s="151"/>
      <c r="BH255" s="152"/>
      <c r="BI255" s="152"/>
      <c r="BJ255" s="198"/>
      <c r="BK255" s="198"/>
      <c r="BL255" s="198"/>
      <c r="BM255" s="198"/>
      <c r="BN255" s="168"/>
    </row>
    <row r="256" spans="2:66" ht="20.25" customHeight="1" x14ac:dyDescent="0.4">
      <c r="B256" s="123"/>
      <c r="C256" s="123"/>
      <c r="D256" s="123"/>
      <c r="E256" s="123"/>
      <c r="F256" s="123"/>
      <c r="G256" s="145"/>
      <c r="H256" s="145"/>
      <c r="I256" s="145"/>
      <c r="J256" s="145"/>
      <c r="K256" s="145"/>
      <c r="L256" s="145"/>
      <c r="M256" s="167"/>
      <c r="N256" s="153"/>
      <c r="O256" s="292" t="s">
        <v>151</v>
      </c>
      <c r="P256" s="292"/>
      <c r="Q256" s="292" t="s">
        <v>152</v>
      </c>
      <c r="R256" s="292"/>
      <c r="S256" s="292"/>
      <c r="T256" s="292"/>
      <c r="U256" s="153"/>
      <c r="V256" s="312" t="s">
        <v>153</v>
      </c>
      <c r="W256" s="312"/>
      <c r="X256" s="312"/>
      <c r="Y256" s="312"/>
      <c r="Z256" s="155"/>
      <c r="AA256" s="156" t="s">
        <v>154</v>
      </c>
      <c r="AB256" s="156"/>
      <c r="AD256" s="151"/>
      <c r="AE256" s="292" t="s">
        <v>151</v>
      </c>
      <c r="AF256" s="292"/>
      <c r="AG256" s="292" t="s">
        <v>152</v>
      </c>
      <c r="AH256" s="292"/>
      <c r="AI256" s="292"/>
      <c r="AJ256" s="292"/>
      <c r="AK256" s="153"/>
      <c r="AL256" s="312" t="s">
        <v>153</v>
      </c>
      <c r="AM256" s="312"/>
      <c r="AN256" s="312"/>
      <c r="AO256" s="312"/>
      <c r="AP256" s="155"/>
      <c r="AQ256" s="156" t="s">
        <v>154</v>
      </c>
      <c r="AR256" s="156"/>
      <c r="AS256" s="151"/>
      <c r="AT256" s="151"/>
      <c r="AU256" s="151"/>
      <c r="AV256" s="151"/>
      <c r="AW256" s="151"/>
      <c r="AX256" s="151"/>
      <c r="AY256" s="151"/>
      <c r="AZ256" s="151"/>
      <c r="BA256" s="151"/>
      <c r="BB256" s="151"/>
      <c r="BC256" s="151"/>
      <c r="BD256" s="151"/>
      <c r="BE256" s="151"/>
      <c r="BF256" s="151"/>
      <c r="BG256" s="151"/>
      <c r="BH256" s="152"/>
      <c r="BI256" s="152"/>
      <c r="BJ256" s="198"/>
      <c r="BK256" s="198"/>
      <c r="BL256" s="198"/>
      <c r="BM256" s="198"/>
      <c r="BN256" s="168"/>
    </row>
    <row r="257" spans="2:66" ht="20.25" customHeight="1" x14ac:dyDescent="0.4">
      <c r="B257" s="123"/>
      <c r="C257" s="123"/>
      <c r="D257" s="123"/>
      <c r="E257" s="123"/>
      <c r="F257" s="123"/>
      <c r="G257" s="145"/>
      <c r="H257" s="145"/>
      <c r="I257" s="145"/>
      <c r="J257" s="145"/>
      <c r="K257" s="145"/>
      <c r="L257" s="145"/>
      <c r="M257" s="167"/>
      <c r="N257" s="153"/>
      <c r="O257" s="293"/>
      <c r="P257" s="293"/>
      <c r="Q257" s="293" t="s">
        <v>155</v>
      </c>
      <c r="R257" s="293"/>
      <c r="S257" s="293" t="s">
        <v>156</v>
      </c>
      <c r="T257" s="293"/>
      <c r="U257" s="153"/>
      <c r="V257" s="293" t="s">
        <v>155</v>
      </c>
      <c r="W257" s="293"/>
      <c r="X257" s="293" t="s">
        <v>156</v>
      </c>
      <c r="Y257" s="293"/>
      <c r="Z257" s="155"/>
      <c r="AA257" s="156" t="s">
        <v>157</v>
      </c>
      <c r="AB257" s="156"/>
      <c r="AD257" s="151"/>
      <c r="AE257" s="293"/>
      <c r="AF257" s="293"/>
      <c r="AG257" s="293" t="s">
        <v>155</v>
      </c>
      <c r="AH257" s="293"/>
      <c r="AI257" s="293" t="s">
        <v>156</v>
      </c>
      <c r="AJ257" s="293"/>
      <c r="AK257" s="153"/>
      <c r="AL257" s="293" t="s">
        <v>155</v>
      </c>
      <c r="AM257" s="293"/>
      <c r="AN257" s="293" t="s">
        <v>156</v>
      </c>
      <c r="AO257" s="293"/>
      <c r="AP257" s="155"/>
      <c r="AQ257" s="156" t="s">
        <v>157</v>
      </c>
      <c r="AR257" s="156"/>
      <c r="AS257" s="151"/>
      <c r="AT257" s="151"/>
      <c r="AU257" s="159" t="s">
        <v>133</v>
      </c>
      <c r="AV257" s="159"/>
      <c r="AW257" s="159"/>
      <c r="AX257" s="159"/>
      <c r="AY257" s="155"/>
      <c r="AZ257" s="156" t="s">
        <v>134</v>
      </c>
      <c r="BA257" s="159"/>
      <c r="BB257" s="159"/>
      <c r="BC257" s="159"/>
      <c r="BD257" s="155"/>
      <c r="BE257" s="293" t="s">
        <v>158</v>
      </c>
      <c r="BF257" s="293"/>
      <c r="BG257" s="293"/>
      <c r="BH257" s="293"/>
      <c r="BI257" s="152"/>
      <c r="BJ257" s="153"/>
      <c r="BK257" s="153"/>
      <c r="BL257" s="153"/>
      <c r="BM257" s="153"/>
      <c r="BN257" s="168"/>
    </row>
    <row r="258" spans="2:66" ht="20.25" customHeight="1" x14ac:dyDescent="0.4">
      <c r="B258" s="123"/>
      <c r="C258" s="123"/>
      <c r="D258" s="123"/>
      <c r="E258" s="123"/>
      <c r="F258" s="123"/>
      <c r="G258" s="145"/>
      <c r="H258" s="145"/>
      <c r="I258" s="145"/>
      <c r="J258" s="145"/>
      <c r="K258" s="145"/>
      <c r="L258" s="145"/>
      <c r="M258" s="167"/>
      <c r="N258" s="153"/>
      <c r="O258" s="297" t="s">
        <v>6</v>
      </c>
      <c r="P258" s="297"/>
      <c r="Q258" s="298">
        <f>SUMIFS($BF$19:$BG$252,$G$19:$H$252,"看護職員",$M$19:$N$252,"A")+SUMIFS($BF$19:$BG$252,$I$19:$J$252,"看護職員",$K$19:$L$252,"A")</f>
        <v>0</v>
      </c>
      <c r="R258" s="298"/>
      <c r="S258" s="294">
        <f>SUMIFS($BH$19:$BI$252,$G$19:$H$252,"看護職員",$M$19:$N$252,"A")+SUMIFS($BH$19:$BI$252,$I$19:$J$252,"看護職員",$K$19:$L$252,"A")</f>
        <v>0</v>
      </c>
      <c r="T258" s="294"/>
      <c r="U258" s="153"/>
      <c r="V258" s="299">
        <v>0</v>
      </c>
      <c r="W258" s="299"/>
      <c r="X258" s="307">
        <v>0</v>
      </c>
      <c r="Y258" s="307"/>
      <c r="Z258" s="155"/>
      <c r="AA258" s="308">
        <v>0</v>
      </c>
      <c r="AB258" s="309"/>
      <c r="AD258" s="151"/>
      <c r="AE258" s="297" t="s">
        <v>6</v>
      </c>
      <c r="AF258" s="297"/>
      <c r="AG258" s="298">
        <f>SUMIFS($BF$19:$BG$252,$G$19:$H$252,"介護職員",$M$19:$N$252,"A")+SUMIFS($BF$19:$BG$252,$I$19:$J$252,"介護職員",$K$19:$L$252,"A")</f>
        <v>0</v>
      </c>
      <c r="AH258" s="298"/>
      <c r="AI258" s="294">
        <f>SUMIFS($BH$19:$BI$252,$G$19:$H$252,"介護職員",$M$19:$N$252,"A")+SUMIFS($BH$19:$BI$252,$I$19:$J$252,"介護職員",$K$19:$L$252,"A")</f>
        <v>0</v>
      </c>
      <c r="AJ258" s="294"/>
      <c r="AK258" s="153"/>
      <c r="AL258" s="299">
        <v>0</v>
      </c>
      <c r="AM258" s="299"/>
      <c r="AN258" s="307">
        <v>0</v>
      </c>
      <c r="AO258" s="307"/>
      <c r="AP258" s="155"/>
      <c r="AQ258" s="308">
        <v>0</v>
      </c>
      <c r="AR258" s="309"/>
      <c r="AS258" s="151"/>
      <c r="AT258" s="151"/>
      <c r="AU258" s="310" t="e">
        <f>Y272</f>
        <v>#DIV/0!</v>
      </c>
      <c r="AV258" s="297"/>
      <c r="AW258" s="297"/>
      <c r="AX258" s="297"/>
      <c r="AY258" s="169" t="s">
        <v>172</v>
      </c>
      <c r="AZ258" s="310" t="e">
        <f>AO272</f>
        <v>#DIV/0!</v>
      </c>
      <c r="BA258" s="311"/>
      <c r="BB258" s="311"/>
      <c r="BC258" s="311"/>
      <c r="BD258" s="169" t="s">
        <v>166</v>
      </c>
      <c r="BE258" s="291" t="e">
        <f>ROUNDDOWN(AU258+AZ258,1)</f>
        <v>#DIV/0!</v>
      </c>
      <c r="BF258" s="291"/>
      <c r="BG258" s="291"/>
      <c r="BH258" s="291"/>
      <c r="BI258" s="152"/>
      <c r="BJ258" s="199"/>
      <c r="BK258" s="199"/>
      <c r="BL258" s="199"/>
      <c r="BM258" s="199"/>
      <c r="BN258" s="168"/>
    </row>
    <row r="259" spans="2:66" ht="20.25" customHeight="1" x14ac:dyDescent="0.4">
      <c r="B259" s="123"/>
      <c r="C259" s="123"/>
      <c r="D259" s="123"/>
      <c r="E259" s="123"/>
      <c r="F259" s="123"/>
      <c r="G259" s="145"/>
      <c r="H259" s="145"/>
      <c r="I259" s="145"/>
      <c r="J259" s="145"/>
      <c r="K259" s="145"/>
      <c r="L259" s="145"/>
      <c r="M259" s="167"/>
      <c r="N259" s="153"/>
      <c r="O259" s="297" t="s">
        <v>7</v>
      </c>
      <c r="P259" s="297"/>
      <c r="Q259" s="298">
        <f>SUMIFS($BF$19:$BG$252,$G$19:$H$252,"看護職員",$M$19:$N$252,"B")+SUMIFS($BF$19:$BG$252,$I$19:$J$252,"看護職員",$K$19:$L$252,"B")</f>
        <v>0</v>
      </c>
      <c r="R259" s="298"/>
      <c r="S259" s="294">
        <f>SUMIFS($BH$19:$BI$252,$G$19:$H$252,"看護職員",$M$19:$N$252,"B")+SUMIFS($BH$19:$BI$252,$I$19:$J$252,"看護職員",$K$19:$L$252,"B")</f>
        <v>0</v>
      </c>
      <c r="T259" s="294"/>
      <c r="U259" s="153"/>
      <c r="V259" s="299">
        <v>0</v>
      </c>
      <c r="W259" s="299"/>
      <c r="X259" s="307">
        <v>0</v>
      </c>
      <c r="Y259" s="307"/>
      <c r="Z259" s="155"/>
      <c r="AA259" s="308">
        <v>0</v>
      </c>
      <c r="AB259" s="309"/>
      <c r="AD259" s="151"/>
      <c r="AE259" s="297" t="s">
        <v>7</v>
      </c>
      <c r="AF259" s="297"/>
      <c r="AG259" s="298">
        <f>SUMIFS($BF$19:$BG$252,$G$19:$H$252,"介護職員",$M$19:$N$252,"B")+SUMIFS($BF$19:$BG$252,$I$19:$J$252,"介護職員",$K$19:$L$252,"B")</f>
        <v>0</v>
      </c>
      <c r="AH259" s="298"/>
      <c r="AI259" s="294">
        <f>SUMIFS($BH$19:$BI$252,$G$19:$H$252,"看護職員",$M$19:$N$252,"B")+SUMIFS($BH$19:$BI$252,$I$19:$J$252,"看護職員",$K$19:$L$252,"B")</f>
        <v>0</v>
      </c>
      <c r="AJ259" s="294"/>
      <c r="AK259" s="153"/>
      <c r="AL259" s="299">
        <v>0</v>
      </c>
      <c r="AM259" s="299"/>
      <c r="AN259" s="307">
        <v>0</v>
      </c>
      <c r="AO259" s="307"/>
      <c r="AP259" s="155"/>
      <c r="AQ259" s="308">
        <v>0</v>
      </c>
      <c r="AR259" s="309"/>
      <c r="AS259" s="151"/>
      <c r="AT259" s="151"/>
      <c r="AU259" s="151"/>
      <c r="AV259" s="151"/>
      <c r="AW259" s="151"/>
      <c r="AX259" s="151"/>
      <c r="AY259" s="151"/>
      <c r="AZ259" s="151"/>
      <c r="BA259" s="151"/>
      <c r="BB259" s="151"/>
      <c r="BC259" s="151"/>
      <c r="BD259" s="151"/>
      <c r="BE259" s="151"/>
      <c r="BF259" s="151"/>
      <c r="BG259" s="151"/>
      <c r="BH259" s="152"/>
      <c r="BI259" s="152"/>
      <c r="BJ259" s="168"/>
      <c r="BK259" s="168"/>
      <c r="BL259" s="168"/>
      <c r="BM259" s="168"/>
      <c r="BN259" s="168"/>
    </row>
    <row r="260" spans="2:66" ht="20.25" customHeight="1" x14ac:dyDescent="0.4">
      <c r="B260" s="123"/>
      <c r="C260" s="123"/>
      <c r="D260" s="123"/>
      <c r="E260" s="123"/>
      <c r="F260" s="123"/>
      <c r="G260" s="145"/>
      <c r="H260" s="145"/>
      <c r="I260" s="145"/>
      <c r="J260" s="145"/>
      <c r="K260" s="145"/>
      <c r="L260" s="145"/>
      <c r="M260" s="167"/>
      <c r="N260" s="153"/>
      <c r="O260" s="297" t="s">
        <v>8</v>
      </c>
      <c r="P260" s="297"/>
      <c r="Q260" s="298">
        <f>SUMIFS($BF$19:$BG$252,$G$19:$H$252,"看護職員",$M$19:$N$252,"C")+SUMIFS($BF$19:$BG$252,$I$19:$J$252,"看護職員",$K$19:$L$252,"C")</f>
        <v>0</v>
      </c>
      <c r="R260" s="298"/>
      <c r="S260" s="294">
        <f>SUMIFS($BH$19:$BI$252,$G$19:$H$252,"看護職員",$M$19:$N$252,"C")+SUMIFS($BH$19:$BI$252,$I$19:$J$252,"看護職員",$K$19:$L$252,"C")</f>
        <v>0</v>
      </c>
      <c r="T260" s="294"/>
      <c r="U260" s="153"/>
      <c r="V260" s="299">
        <v>0</v>
      </c>
      <c r="W260" s="299"/>
      <c r="X260" s="300">
        <v>0</v>
      </c>
      <c r="Y260" s="300"/>
      <c r="Z260" s="155"/>
      <c r="AA260" s="301" t="s">
        <v>45</v>
      </c>
      <c r="AB260" s="302"/>
      <c r="AD260" s="151"/>
      <c r="AE260" s="297" t="s">
        <v>8</v>
      </c>
      <c r="AF260" s="297"/>
      <c r="AG260" s="298">
        <f>SUMIFS($BF$19:$BG$252,$G$19:$H$252,"介護職員",$M$19:$N$252,"C")+SUMIFS($BF$19:$BG$252,$I$19:$J$252,"介護職員",$K$19:$L$252,"C")</f>
        <v>0</v>
      </c>
      <c r="AH260" s="298"/>
      <c r="AI260" s="294">
        <f>SUMIFS($BH$19:$BI$252,$G$19:$H$252,"介護職員",$M$19:$N$252,"C")+SUMIFS($BH$19:$BI$252,$I$19:$J$252,"介護職員",$K$19:$L$252,"C")</f>
        <v>0</v>
      </c>
      <c r="AJ260" s="294"/>
      <c r="AK260" s="153"/>
      <c r="AL260" s="299">
        <v>0</v>
      </c>
      <c r="AM260" s="299"/>
      <c r="AN260" s="300">
        <v>0</v>
      </c>
      <c r="AO260" s="300"/>
      <c r="AP260" s="155"/>
      <c r="AQ260" s="301" t="s">
        <v>45</v>
      </c>
      <c r="AR260" s="302"/>
      <c r="AS260" s="151"/>
      <c r="AT260" s="151"/>
      <c r="AU260" s="151"/>
      <c r="AV260" s="151"/>
      <c r="AW260" s="151"/>
      <c r="AX260" s="151"/>
      <c r="AY260" s="151"/>
      <c r="AZ260" s="151"/>
      <c r="BA260" s="151"/>
      <c r="BB260" s="151"/>
      <c r="BC260" s="151"/>
      <c r="BD260" s="151"/>
      <c r="BE260" s="151"/>
      <c r="BF260" s="151"/>
      <c r="BG260" s="151"/>
      <c r="BH260" s="152"/>
      <c r="BI260" s="152"/>
      <c r="BJ260" s="168"/>
      <c r="BK260" s="168"/>
      <c r="BL260" s="168"/>
      <c r="BM260" s="168"/>
      <c r="BN260" s="168"/>
    </row>
    <row r="261" spans="2:66" ht="20.25" customHeight="1" x14ac:dyDescent="0.4">
      <c r="B261" s="123"/>
      <c r="C261" s="123"/>
      <c r="D261" s="123"/>
      <c r="E261" s="123"/>
      <c r="F261" s="123"/>
      <c r="G261" s="145"/>
      <c r="H261" s="145"/>
      <c r="I261" s="145"/>
      <c r="J261" s="145"/>
      <c r="K261" s="145"/>
      <c r="L261" s="145"/>
      <c r="M261" s="167"/>
      <c r="N261" s="153"/>
      <c r="O261" s="297" t="s">
        <v>9</v>
      </c>
      <c r="P261" s="297"/>
      <c r="Q261" s="298">
        <f>SUMIFS($BF$19:$BG$252,$G$19:$H$252,"看護職員",$M$19:$N$252,"D")+SUMIFS($BF$19:$BG$252,$I$19:$J$252,"看護職員",$K$19:$L$252,"D")</f>
        <v>0</v>
      </c>
      <c r="R261" s="298"/>
      <c r="S261" s="294">
        <f>SUMIFS($BH$19:$BI$252,$G$19:$H$252,"看護職員",$M$19:$N$252,"D")+SUMIFS($BH$19:$BI$252,$I$19:$J$252,"看護職員",$K$19:$L$252,"D")</f>
        <v>0</v>
      </c>
      <c r="T261" s="294"/>
      <c r="U261" s="153"/>
      <c r="V261" s="299">
        <v>0</v>
      </c>
      <c r="W261" s="299"/>
      <c r="X261" s="300">
        <v>0</v>
      </c>
      <c r="Y261" s="300"/>
      <c r="Z261" s="155"/>
      <c r="AA261" s="301" t="s">
        <v>45</v>
      </c>
      <c r="AB261" s="302"/>
      <c r="AD261" s="151"/>
      <c r="AE261" s="297" t="s">
        <v>9</v>
      </c>
      <c r="AF261" s="297"/>
      <c r="AG261" s="298">
        <f>SUMIFS($BF$19:$BG$252,$G$19:$H$252,"介護職員",$M$19:$N$252,"D")+SUMIFS($BF$19:$BG$252,$I$19:$J$252,"介護職員",$K$19:$L$252,"D")</f>
        <v>0</v>
      </c>
      <c r="AH261" s="298"/>
      <c r="AI261" s="294">
        <f>SUMIFS($BH$19:$BI$252,$G$19:$H$252,"介護職員",$M$19:$N$252,"D")+SUMIFS($BH$19:$BI$252,$I$19:$J$252,"介護職員",$K$19:$L$252,"D")</f>
        <v>0</v>
      </c>
      <c r="AJ261" s="294"/>
      <c r="AK261" s="153"/>
      <c r="AL261" s="299">
        <v>0</v>
      </c>
      <c r="AM261" s="299"/>
      <c r="AN261" s="300">
        <v>0</v>
      </c>
      <c r="AO261" s="300"/>
      <c r="AP261" s="155"/>
      <c r="AQ261" s="301" t="s">
        <v>45</v>
      </c>
      <c r="AR261" s="302"/>
      <c r="AS261" s="151"/>
      <c r="AT261" s="151"/>
      <c r="AU261" s="153" t="s">
        <v>175</v>
      </c>
      <c r="AV261" s="153"/>
      <c r="AW261" s="153"/>
      <c r="AX261" s="153"/>
      <c r="AY261" s="153"/>
      <c r="AZ261" s="153"/>
      <c r="BA261" s="151"/>
      <c r="BB261" s="151"/>
      <c r="BC261" s="151"/>
      <c r="BD261" s="151"/>
      <c r="BE261" s="151"/>
      <c r="BF261" s="151"/>
      <c r="BG261" s="151"/>
      <c r="BH261" s="152"/>
      <c r="BI261" s="152"/>
      <c r="BJ261" s="168"/>
      <c r="BK261" s="168"/>
      <c r="BL261" s="168"/>
      <c r="BM261" s="168"/>
      <c r="BN261" s="168"/>
    </row>
    <row r="262" spans="2:66" ht="20.25" customHeight="1" x14ac:dyDescent="0.4">
      <c r="B262" s="123"/>
      <c r="C262" s="123"/>
      <c r="D262" s="123"/>
      <c r="E262" s="123"/>
      <c r="F262" s="123"/>
      <c r="G262" s="145"/>
      <c r="H262" s="145"/>
      <c r="I262" s="145"/>
      <c r="J262" s="145"/>
      <c r="K262" s="145"/>
      <c r="L262" s="145"/>
      <c r="M262" s="167"/>
      <c r="N262" s="153"/>
      <c r="O262" s="297" t="s">
        <v>158</v>
      </c>
      <c r="P262" s="297"/>
      <c r="Q262" s="298">
        <f>SUM(Q258:R261)</f>
        <v>0</v>
      </c>
      <c r="R262" s="298"/>
      <c r="S262" s="294">
        <f>SUM(S258:T261)</f>
        <v>0</v>
      </c>
      <c r="T262" s="294"/>
      <c r="U262" s="153"/>
      <c r="V262" s="298">
        <f>SUM(V258:W261)</f>
        <v>0</v>
      </c>
      <c r="W262" s="298"/>
      <c r="X262" s="294">
        <f>SUM(X258:Y261)</f>
        <v>0</v>
      </c>
      <c r="Y262" s="294"/>
      <c r="Z262" s="155"/>
      <c r="AA262" s="295">
        <f>SUM(AA258:AB259)</f>
        <v>0</v>
      </c>
      <c r="AB262" s="296"/>
      <c r="AD262" s="151"/>
      <c r="AE262" s="297" t="s">
        <v>158</v>
      </c>
      <c r="AF262" s="297"/>
      <c r="AG262" s="298">
        <f>SUM(AG258:AH261)</f>
        <v>0</v>
      </c>
      <c r="AH262" s="298"/>
      <c r="AI262" s="294">
        <f>SUM(AI258:AJ261)</f>
        <v>0</v>
      </c>
      <c r="AJ262" s="294"/>
      <c r="AK262" s="153"/>
      <c r="AL262" s="298">
        <f>SUM(AL258:AM261)</f>
        <v>0</v>
      </c>
      <c r="AM262" s="298"/>
      <c r="AN262" s="294">
        <f>SUM(AN258:AO261)</f>
        <v>0</v>
      </c>
      <c r="AO262" s="294"/>
      <c r="AP262" s="155"/>
      <c r="AQ262" s="295">
        <f>SUM(AQ258:AR259)</f>
        <v>0</v>
      </c>
      <c r="AR262" s="296"/>
      <c r="AS262" s="151"/>
      <c r="AT262" s="151"/>
      <c r="AU262" s="297" t="s">
        <v>4</v>
      </c>
      <c r="AV262" s="297"/>
      <c r="AW262" s="297" t="s">
        <v>5</v>
      </c>
      <c r="AX262" s="297"/>
      <c r="AY262" s="297"/>
      <c r="AZ262" s="297"/>
      <c r="BA262" s="151"/>
      <c r="BB262" s="151"/>
      <c r="BC262" s="151"/>
      <c r="BD262" s="151"/>
      <c r="BE262" s="151"/>
      <c r="BF262" s="151"/>
      <c r="BG262" s="151"/>
      <c r="BH262" s="152"/>
      <c r="BI262" s="152"/>
      <c r="BJ262" s="168"/>
      <c r="BK262" s="168"/>
      <c r="BL262" s="168"/>
      <c r="BM262" s="168"/>
      <c r="BN262" s="168"/>
    </row>
    <row r="263" spans="2:66" ht="20.25" customHeight="1" x14ac:dyDescent="0.4">
      <c r="B263" s="123"/>
      <c r="C263" s="123"/>
      <c r="D263" s="123"/>
      <c r="E263" s="123"/>
      <c r="F263" s="123"/>
      <c r="G263" s="145"/>
      <c r="H263" s="145"/>
      <c r="I263" s="145"/>
      <c r="J263" s="145"/>
      <c r="K263" s="145"/>
      <c r="L263" s="145"/>
      <c r="M263" s="167"/>
      <c r="N263" s="167"/>
      <c r="O263" s="145"/>
      <c r="P263" s="145"/>
      <c r="Q263" s="145"/>
      <c r="R263" s="145"/>
      <c r="S263" s="168"/>
      <c r="T263" s="168"/>
      <c r="U263" s="168"/>
      <c r="V263" s="148"/>
      <c r="W263" s="148"/>
      <c r="X263" s="148"/>
      <c r="Y263" s="149"/>
      <c r="Z263" s="150"/>
      <c r="AA263" s="151"/>
      <c r="AB263" s="151"/>
      <c r="AC263" s="151"/>
      <c r="AD263" s="151"/>
      <c r="AE263" s="145"/>
      <c r="AF263" s="145"/>
      <c r="AG263" s="145"/>
      <c r="AH263" s="145"/>
      <c r="AI263" s="168"/>
      <c r="AJ263" s="168"/>
      <c r="AK263" s="168"/>
      <c r="AL263" s="148"/>
      <c r="AM263" s="148"/>
      <c r="AN263" s="148"/>
      <c r="AO263" s="149"/>
      <c r="AP263" s="150"/>
      <c r="AQ263" s="151"/>
      <c r="AR263" s="151"/>
      <c r="AS263" s="151"/>
      <c r="AT263" s="151"/>
      <c r="AU263" s="297" t="s">
        <v>6</v>
      </c>
      <c r="AV263" s="297"/>
      <c r="AW263" s="297" t="s">
        <v>118</v>
      </c>
      <c r="AX263" s="297"/>
      <c r="AY263" s="297"/>
      <c r="AZ263" s="297"/>
      <c r="BA263" s="151"/>
      <c r="BB263" s="151"/>
      <c r="BC263" s="151"/>
      <c r="BD263" s="151"/>
      <c r="BE263" s="151"/>
      <c r="BF263" s="151"/>
      <c r="BG263" s="151"/>
      <c r="BH263" s="152"/>
      <c r="BI263" s="152"/>
      <c r="BJ263" s="168"/>
      <c r="BK263" s="168"/>
      <c r="BL263" s="168"/>
      <c r="BM263" s="168"/>
      <c r="BN263" s="168"/>
    </row>
    <row r="264" spans="2:66" ht="20.25" customHeight="1" x14ac:dyDescent="0.4">
      <c r="B264" s="123"/>
      <c r="C264" s="123"/>
      <c r="D264" s="123"/>
      <c r="E264" s="123"/>
      <c r="F264" s="123"/>
      <c r="G264" s="145"/>
      <c r="H264" s="145"/>
      <c r="I264" s="145"/>
      <c r="J264" s="145"/>
      <c r="K264" s="145"/>
      <c r="L264" s="145"/>
      <c r="M264" s="167"/>
      <c r="N264" s="167"/>
      <c r="O264" s="154" t="s">
        <v>161</v>
      </c>
      <c r="P264" s="153"/>
      <c r="Q264" s="153"/>
      <c r="R264" s="153"/>
      <c r="S264" s="153"/>
      <c r="T264" s="153"/>
      <c r="U264" s="153"/>
      <c r="V264" s="153"/>
      <c r="W264" s="153"/>
      <c r="X264" s="158"/>
      <c r="Y264" s="158"/>
      <c r="Z264" s="153"/>
      <c r="AA264" s="153"/>
      <c r="AB264" s="153"/>
      <c r="AC264" s="151"/>
      <c r="AD264" s="151"/>
      <c r="AE264" s="154" t="s">
        <v>161</v>
      </c>
      <c r="AF264" s="153"/>
      <c r="AG264" s="153"/>
      <c r="AH264" s="153"/>
      <c r="AI264" s="153"/>
      <c r="AJ264" s="153"/>
      <c r="AK264" s="153"/>
      <c r="AL264" s="153"/>
      <c r="AM264" s="153"/>
      <c r="AN264" s="158"/>
      <c r="AO264" s="158"/>
      <c r="AP264" s="153"/>
      <c r="AQ264" s="153"/>
      <c r="AR264" s="153"/>
      <c r="AS264" s="151"/>
      <c r="AT264" s="151"/>
      <c r="AU264" s="297" t="s">
        <v>7</v>
      </c>
      <c r="AV264" s="297"/>
      <c r="AW264" s="297" t="s">
        <v>119</v>
      </c>
      <c r="AX264" s="297"/>
      <c r="AY264" s="297"/>
      <c r="AZ264" s="297"/>
      <c r="BA264" s="151"/>
      <c r="BB264" s="151"/>
      <c r="BC264" s="151"/>
      <c r="BD264" s="151"/>
      <c r="BE264" s="151"/>
      <c r="BF264" s="151"/>
      <c r="BG264" s="151"/>
      <c r="BH264" s="152"/>
      <c r="BI264" s="152"/>
      <c r="BJ264" s="168"/>
      <c r="BK264" s="168"/>
      <c r="BL264" s="168"/>
      <c r="BM264" s="168"/>
      <c r="BN264" s="168"/>
    </row>
    <row r="265" spans="2:66" ht="20.25" customHeight="1" x14ac:dyDescent="0.4">
      <c r="B265" s="123"/>
      <c r="C265" s="123"/>
      <c r="D265" s="123"/>
      <c r="E265" s="123"/>
      <c r="F265" s="123"/>
      <c r="G265" s="145"/>
      <c r="H265" s="145"/>
      <c r="I265" s="145"/>
      <c r="J265" s="145"/>
      <c r="K265" s="145"/>
      <c r="L265" s="145"/>
      <c r="M265" s="167"/>
      <c r="N265" s="167"/>
      <c r="O265" s="153" t="s">
        <v>162</v>
      </c>
      <c r="P265" s="153"/>
      <c r="Q265" s="153"/>
      <c r="R265" s="153"/>
      <c r="S265" s="153"/>
      <c r="T265" s="153" t="s">
        <v>163</v>
      </c>
      <c r="U265" s="153"/>
      <c r="V265" s="153"/>
      <c r="W265" s="153"/>
      <c r="X265" s="154"/>
      <c r="Y265" s="153"/>
      <c r="Z265" s="153"/>
      <c r="AA265" s="153"/>
      <c r="AB265" s="153"/>
      <c r="AC265" s="151"/>
      <c r="AD265" s="151"/>
      <c r="AE265" s="153" t="s">
        <v>162</v>
      </c>
      <c r="AF265" s="153"/>
      <c r="AG265" s="153"/>
      <c r="AH265" s="153"/>
      <c r="AI265" s="153"/>
      <c r="AJ265" s="153" t="s">
        <v>163</v>
      </c>
      <c r="AK265" s="153"/>
      <c r="AL265" s="153"/>
      <c r="AM265" s="153"/>
      <c r="AN265" s="154"/>
      <c r="AO265" s="153"/>
      <c r="AP265" s="153"/>
      <c r="AQ265" s="153"/>
      <c r="AR265" s="153"/>
      <c r="AS265" s="151"/>
      <c r="AT265" s="151"/>
      <c r="AU265" s="297" t="s">
        <v>8</v>
      </c>
      <c r="AV265" s="297"/>
      <c r="AW265" s="297" t="s">
        <v>120</v>
      </c>
      <c r="AX265" s="297"/>
      <c r="AY265" s="297"/>
      <c r="AZ265" s="297"/>
      <c r="BA265" s="151"/>
      <c r="BB265" s="151"/>
      <c r="BC265" s="151"/>
      <c r="BD265" s="151"/>
      <c r="BE265" s="151"/>
      <c r="BF265" s="151"/>
      <c r="BG265" s="151"/>
      <c r="BH265" s="152"/>
      <c r="BI265" s="152"/>
      <c r="BJ265" s="168"/>
      <c r="BK265" s="168"/>
      <c r="BL265" s="168"/>
      <c r="BM265" s="168"/>
      <c r="BN265" s="168"/>
    </row>
    <row r="266" spans="2:66" ht="20.25" customHeight="1" x14ac:dyDescent="0.4">
      <c r="B266" s="123"/>
      <c r="C266" s="123"/>
      <c r="D266" s="123"/>
      <c r="E266" s="123"/>
      <c r="F266" s="123"/>
      <c r="G266" s="145"/>
      <c r="H266" s="145"/>
      <c r="I266" s="145"/>
      <c r="J266" s="145"/>
      <c r="K266" s="145"/>
      <c r="L266" s="145"/>
      <c r="M266" s="167"/>
      <c r="N266" s="167"/>
      <c r="O266" s="153" t="str">
        <f>IF($BI$3="計画","対象時間数（週平均）","対象時間数（当月合計）")</f>
        <v>対象時間数（当月合計）</v>
      </c>
      <c r="P266" s="153"/>
      <c r="Q266" s="153"/>
      <c r="R266" s="153"/>
      <c r="S266" s="153"/>
      <c r="T266" s="153" t="str">
        <f>IF($BI$3="計画","週に勤務すべき時間数","当月に勤務すべき時間数")</f>
        <v>当月に勤務すべき時間数</v>
      </c>
      <c r="U266" s="153"/>
      <c r="V266" s="153"/>
      <c r="W266" s="153"/>
      <c r="X266" s="154"/>
      <c r="Y266" s="153" t="s">
        <v>164</v>
      </c>
      <c r="Z266" s="153"/>
      <c r="AA266" s="153"/>
      <c r="AB266" s="153"/>
      <c r="AC266" s="151"/>
      <c r="AD266" s="151"/>
      <c r="AE266" s="153" t="str">
        <f>IF($BI$3="計画","対象時間数（週平均）","対象時間数（当月合計）")</f>
        <v>対象時間数（当月合計）</v>
      </c>
      <c r="AF266" s="153"/>
      <c r="AG266" s="153"/>
      <c r="AH266" s="153"/>
      <c r="AI266" s="153"/>
      <c r="AJ266" s="153" t="str">
        <f>IF($BI$3="計画","週に勤務すべき時間数","当月に勤務すべき時間数")</f>
        <v>当月に勤務すべき時間数</v>
      </c>
      <c r="AK266" s="153"/>
      <c r="AL266" s="153"/>
      <c r="AM266" s="153"/>
      <c r="AN266" s="154"/>
      <c r="AO266" s="153" t="s">
        <v>164</v>
      </c>
      <c r="AP266" s="153"/>
      <c r="AQ266" s="153"/>
      <c r="AR266" s="153"/>
      <c r="AS266" s="151"/>
      <c r="AT266" s="151"/>
      <c r="AU266" s="297" t="s">
        <v>9</v>
      </c>
      <c r="AV266" s="297"/>
      <c r="AW266" s="297" t="s">
        <v>176</v>
      </c>
      <c r="AX266" s="297"/>
      <c r="AY266" s="297"/>
      <c r="AZ266" s="297"/>
      <c r="BA266" s="151"/>
      <c r="BB266" s="151"/>
      <c r="BC266" s="151"/>
      <c r="BD266" s="151"/>
      <c r="BE266" s="151"/>
      <c r="BF266" s="151"/>
      <c r="BG266" s="151"/>
      <c r="BH266" s="152"/>
      <c r="BI266" s="152"/>
      <c r="BJ266" s="168"/>
      <c r="BK266" s="168"/>
      <c r="BL266" s="168"/>
      <c r="BM266" s="168"/>
      <c r="BN266" s="168"/>
    </row>
    <row r="267" spans="2:66" ht="20.25" customHeight="1" x14ac:dyDescent="0.4">
      <c r="O267" s="306">
        <f>IF($BI$3="計画",X262,V262)</f>
        <v>0</v>
      </c>
      <c r="P267" s="297"/>
      <c r="Q267" s="297"/>
      <c r="R267" s="297"/>
      <c r="S267" s="177" t="s">
        <v>165</v>
      </c>
      <c r="T267" s="297">
        <f>IF($BI$3="計画",$BE$5,$BI$5)</f>
        <v>0</v>
      </c>
      <c r="U267" s="297"/>
      <c r="V267" s="297"/>
      <c r="W267" s="297"/>
      <c r="X267" s="177" t="s">
        <v>166</v>
      </c>
      <c r="Y267" s="303" t="e">
        <f>ROUNDDOWN(O267/T267,1)</f>
        <v>#DIV/0!</v>
      </c>
      <c r="Z267" s="303"/>
      <c r="AA267" s="303"/>
      <c r="AB267" s="303"/>
      <c r="AE267" s="306">
        <f>IF($BI$3="計画",AN262,AL262)</f>
        <v>0</v>
      </c>
      <c r="AF267" s="297"/>
      <c r="AG267" s="297"/>
      <c r="AH267" s="297"/>
      <c r="AI267" s="177" t="s">
        <v>165</v>
      </c>
      <c r="AJ267" s="297">
        <f>IF($BI$3="計画",$BE$5,$BI$5)</f>
        <v>0</v>
      </c>
      <c r="AK267" s="297"/>
      <c r="AL267" s="297"/>
      <c r="AM267" s="297"/>
      <c r="AN267" s="177" t="s">
        <v>166</v>
      </c>
      <c r="AO267" s="303" t="e">
        <f>ROUNDDOWN(AE267/AJ267,1)</f>
        <v>#DIV/0!</v>
      </c>
      <c r="AP267" s="303"/>
      <c r="AQ267" s="303"/>
      <c r="AR267" s="303"/>
    </row>
    <row r="268" spans="2:66" ht="20.25" customHeight="1" x14ac:dyDescent="0.4">
      <c r="O268" s="153"/>
      <c r="P268" s="153"/>
      <c r="Q268" s="153"/>
      <c r="R268" s="153"/>
      <c r="S268" s="153"/>
      <c r="T268" s="153"/>
      <c r="U268" s="153"/>
      <c r="V268" s="153"/>
      <c r="W268" s="153"/>
      <c r="X268" s="154"/>
      <c r="Y268" s="153" t="s">
        <v>167</v>
      </c>
      <c r="Z268" s="153"/>
      <c r="AA268" s="153"/>
      <c r="AB268" s="153"/>
      <c r="AE268" s="153"/>
      <c r="AF268" s="153"/>
      <c r="AG268" s="153"/>
      <c r="AH268" s="153"/>
      <c r="AI268" s="153"/>
      <c r="AJ268" s="153"/>
      <c r="AK268" s="153"/>
      <c r="AL268" s="153"/>
      <c r="AM268" s="153"/>
      <c r="AN268" s="154"/>
      <c r="AO268" s="153" t="s">
        <v>167</v>
      </c>
      <c r="AP268" s="153"/>
      <c r="AQ268" s="153"/>
      <c r="AR268" s="153"/>
    </row>
    <row r="269" spans="2:66" ht="20.25" customHeight="1" x14ac:dyDescent="0.4">
      <c r="O269" s="153" t="s">
        <v>220</v>
      </c>
      <c r="P269" s="153"/>
      <c r="Q269" s="153"/>
      <c r="R269" s="153"/>
      <c r="S269" s="153"/>
      <c r="T269" s="153"/>
      <c r="U269" s="153"/>
      <c r="V269" s="153"/>
      <c r="W269" s="153"/>
      <c r="X269" s="154"/>
      <c r="Y269" s="153"/>
      <c r="Z269" s="153"/>
      <c r="AA269" s="153"/>
      <c r="AB269" s="153"/>
      <c r="AE269" s="153" t="s">
        <v>221</v>
      </c>
      <c r="AF269" s="153"/>
      <c r="AG269" s="153"/>
      <c r="AH269" s="153"/>
      <c r="AI269" s="153"/>
      <c r="AJ269" s="153"/>
      <c r="AK269" s="153"/>
      <c r="AL269" s="153"/>
      <c r="AM269" s="153"/>
      <c r="AN269" s="154"/>
      <c r="AO269" s="153"/>
      <c r="AP269" s="153"/>
      <c r="AQ269" s="153"/>
      <c r="AR269" s="153"/>
    </row>
    <row r="270" spans="2:66" ht="20.25" customHeight="1" x14ac:dyDescent="0.4">
      <c r="O270" s="153" t="s">
        <v>154</v>
      </c>
      <c r="P270" s="153"/>
      <c r="Q270" s="153"/>
      <c r="R270" s="153"/>
      <c r="S270" s="153"/>
      <c r="T270" s="153"/>
      <c r="U270" s="153"/>
      <c r="V270" s="153"/>
      <c r="W270" s="153"/>
      <c r="X270" s="154"/>
      <c r="Y270" s="292"/>
      <c r="Z270" s="292"/>
      <c r="AA270" s="292"/>
      <c r="AB270" s="292"/>
      <c r="AE270" s="153" t="s">
        <v>154</v>
      </c>
      <c r="AF270" s="153"/>
      <c r="AG270" s="153"/>
      <c r="AH270" s="153"/>
      <c r="AI270" s="153"/>
      <c r="AJ270" s="153"/>
      <c r="AK270" s="153"/>
      <c r="AL270" s="153"/>
      <c r="AM270" s="153"/>
      <c r="AN270" s="154"/>
      <c r="AO270" s="292"/>
      <c r="AP270" s="292"/>
      <c r="AQ270" s="292"/>
      <c r="AR270" s="292"/>
    </row>
    <row r="271" spans="2:66" ht="20.25" customHeight="1" x14ac:dyDescent="0.4">
      <c r="O271" s="155" t="s">
        <v>168</v>
      </c>
      <c r="P271" s="155"/>
      <c r="Q271" s="155"/>
      <c r="R271" s="155"/>
      <c r="S271" s="155"/>
      <c r="T271" s="153" t="s">
        <v>169</v>
      </c>
      <c r="U271" s="155"/>
      <c r="V271" s="155"/>
      <c r="W271" s="155"/>
      <c r="X271" s="155"/>
      <c r="Y271" s="293" t="s">
        <v>158</v>
      </c>
      <c r="Z271" s="293"/>
      <c r="AA271" s="293"/>
      <c r="AB271" s="293"/>
      <c r="AE271" s="155" t="s">
        <v>168</v>
      </c>
      <c r="AF271" s="155"/>
      <c r="AG271" s="155"/>
      <c r="AH271" s="155"/>
      <c r="AI271" s="155"/>
      <c r="AJ271" s="153" t="s">
        <v>169</v>
      </c>
      <c r="AK271" s="155"/>
      <c r="AL271" s="155"/>
      <c r="AM271" s="155"/>
      <c r="AN271" s="155"/>
      <c r="AO271" s="293" t="s">
        <v>158</v>
      </c>
      <c r="AP271" s="293"/>
      <c r="AQ271" s="293"/>
      <c r="AR271" s="293"/>
    </row>
    <row r="272" spans="2:66" ht="20.25" customHeight="1" x14ac:dyDescent="0.4">
      <c r="O272" s="297">
        <f>AA262</f>
        <v>0</v>
      </c>
      <c r="P272" s="297"/>
      <c r="Q272" s="297"/>
      <c r="R272" s="297"/>
      <c r="S272" s="169" t="s">
        <v>172</v>
      </c>
      <c r="T272" s="303" t="e">
        <f>Y267</f>
        <v>#DIV/0!</v>
      </c>
      <c r="U272" s="303"/>
      <c r="V272" s="303"/>
      <c r="W272" s="303"/>
      <c r="X272" s="169" t="s">
        <v>166</v>
      </c>
      <c r="Y272" s="291" t="e">
        <f>ROUNDDOWN(O272+T272,1)</f>
        <v>#DIV/0!</v>
      </c>
      <c r="Z272" s="291"/>
      <c r="AA272" s="291"/>
      <c r="AB272" s="291"/>
      <c r="AC272" s="122"/>
      <c r="AD272" s="122"/>
      <c r="AE272" s="304">
        <f>AQ262</f>
        <v>0</v>
      </c>
      <c r="AF272" s="304"/>
      <c r="AG272" s="304"/>
      <c r="AH272" s="304"/>
      <c r="AI272" s="123" t="s">
        <v>172</v>
      </c>
      <c r="AJ272" s="305" t="e">
        <f>AO267</f>
        <v>#DIV/0!</v>
      </c>
      <c r="AK272" s="305"/>
      <c r="AL272" s="305"/>
      <c r="AM272" s="305"/>
      <c r="AN272" s="123" t="s">
        <v>166</v>
      </c>
      <c r="AO272" s="291" t="e">
        <f>ROUNDDOWN(AE272+AJ272,1)</f>
        <v>#DIV/0!</v>
      </c>
      <c r="AP272" s="291"/>
      <c r="AQ272" s="291"/>
      <c r="AR272" s="291"/>
      <c r="AS272" s="122"/>
      <c r="AT272" s="122"/>
    </row>
    <row r="273" ht="20.25" customHeight="1" x14ac:dyDescent="0.4"/>
    <row r="274" ht="20.25" customHeight="1" x14ac:dyDescent="0.4"/>
    <row r="275" ht="20.25" customHeight="1" x14ac:dyDescent="0.4"/>
    <row r="276" ht="20.25" customHeight="1" x14ac:dyDescent="0.4"/>
    <row r="277" ht="20.25" customHeight="1" x14ac:dyDescent="0.4"/>
    <row r="278" ht="20.25" customHeight="1" x14ac:dyDescent="0.4"/>
    <row r="279" ht="20.25" customHeight="1" x14ac:dyDescent="0.4"/>
    <row r="280" ht="20.25" customHeight="1" x14ac:dyDescent="0.4"/>
    <row r="281" ht="20.25" customHeight="1" x14ac:dyDescent="0.4"/>
    <row r="282" ht="20.25" customHeight="1" x14ac:dyDescent="0.4"/>
    <row r="283" ht="20.25" customHeight="1" x14ac:dyDescent="0.4"/>
    <row r="284" ht="20.25" customHeight="1" x14ac:dyDescent="0.4"/>
    <row r="285" ht="20.25" customHeight="1" x14ac:dyDescent="0.4"/>
    <row r="286" ht="20.25" customHeight="1" x14ac:dyDescent="0.4"/>
    <row r="287" ht="20.25" customHeight="1" x14ac:dyDescent="0.4"/>
    <row r="288" ht="20.25" customHeight="1" x14ac:dyDescent="0.4"/>
    <row r="289" ht="20.25" customHeight="1" x14ac:dyDescent="0.4"/>
    <row r="290" ht="20.25" customHeight="1" x14ac:dyDescent="0.4"/>
    <row r="291" ht="20.25" customHeight="1" x14ac:dyDescent="0.4"/>
    <row r="292" ht="20.25" customHeight="1" x14ac:dyDescent="0.4"/>
    <row r="319" spans="1:63" x14ac:dyDescent="0.4">
      <c r="A319" s="15"/>
      <c r="B319" s="15"/>
      <c r="C319" s="15"/>
      <c r="D319" s="15"/>
      <c r="E319" s="15"/>
      <c r="F319" s="15"/>
      <c r="G319" s="16"/>
      <c r="H319" s="16"/>
      <c r="I319" s="16"/>
      <c r="J319" s="16"/>
      <c r="K319" s="16"/>
      <c r="L319" s="16"/>
      <c r="M319" s="16"/>
      <c r="N319" s="16"/>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4"/>
      <c r="BE319" s="14"/>
      <c r="BF319" s="14"/>
      <c r="BG319" s="14"/>
      <c r="BH319" s="14"/>
      <c r="BI319" s="14"/>
      <c r="BJ319" s="14"/>
      <c r="BK319" s="14"/>
    </row>
    <row r="320" spans="1:63" x14ac:dyDescent="0.4">
      <c r="A320" s="15"/>
      <c r="B320" s="15"/>
      <c r="C320" s="15"/>
      <c r="D320" s="15"/>
      <c r="E320" s="15"/>
      <c r="F320" s="15"/>
      <c r="G320" s="16"/>
      <c r="H320" s="16"/>
      <c r="I320" s="16"/>
      <c r="J320" s="16"/>
      <c r="K320" s="16"/>
      <c r="L320" s="16"/>
      <c r="M320" s="16"/>
      <c r="N320" s="16"/>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4"/>
      <c r="BE320" s="14"/>
      <c r="BF320" s="14"/>
      <c r="BG320" s="14"/>
      <c r="BH320" s="14"/>
      <c r="BI320" s="14"/>
      <c r="BJ320" s="14"/>
      <c r="BK320" s="14"/>
    </row>
    <row r="321" spans="1:22" x14ac:dyDescent="0.4">
      <c r="A321" s="15"/>
      <c r="B321" s="15"/>
      <c r="C321" s="15"/>
      <c r="D321" s="15"/>
      <c r="E321" s="15"/>
      <c r="F321" s="15"/>
      <c r="G321" s="18"/>
      <c r="H321" s="18"/>
      <c r="I321" s="18"/>
      <c r="J321" s="18"/>
      <c r="K321" s="18"/>
      <c r="L321" s="18"/>
      <c r="M321" s="18"/>
      <c r="N321" s="18"/>
      <c r="O321" s="16"/>
      <c r="P321" s="16"/>
      <c r="Q321" s="15"/>
      <c r="R321" s="15"/>
      <c r="S321" s="15"/>
      <c r="T321" s="15"/>
      <c r="U321" s="15"/>
      <c r="V321" s="15"/>
    </row>
    <row r="322" spans="1:22" x14ac:dyDescent="0.4">
      <c r="A322" s="15"/>
      <c r="B322" s="15"/>
      <c r="C322" s="15"/>
      <c r="D322" s="15"/>
      <c r="E322" s="15"/>
      <c r="F322" s="15"/>
      <c r="G322" s="18"/>
      <c r="H322" s="18"/>
      <c r="I322" s="18"/>
      <c r="J322" s="18"/>
      <c r="K322" s="18"/>
      <c r="L322" s="18"/>
      <c r="M322" s="18"/>
      <c r="N322" s="18"/>
      <c r="O322" s="16"/>
      <c r="P322" s="16"/>
      <c r="Q322" s="15"/>
      <c r="R322" s="15"/>
      <c r="S322" s="15"/>
      <c r="T322" s="15"/>
      <c r="U322" s="15"/>
      <c r="V322" s="15"/>
    </row>
    <row r="323" spans="1:22" x14ac:dyDescent="0.4">
      <c r="G323" s="3"/>
      <c r="H323" s="3"/>
      <c r="I323" s="3"/>
      <c r="J323" s="3"/>
      <c r="K323" s="3"/>
      <c r="L323" s="3"/>
      <c r="M323" s="3"/>
      <c r="N323" s="3"/>
    </row>
    <row r="324" spans="1:22" x14ac:dyDescent="0.4">
      <c r="G324" s="3"/>
      <c r="H324" s="3"/>
      <c r="I324" s="3"/>
      <c r="J324" s="3"/>
      <c r="K324" s="3"/>
      <c r="L324" s="3"/>
      <c r="M324" s="3"/>
      <c r="N324" s="3"/>
    </row>
    <row r="325" spans="1:22" x14ac:dyDescent="0.4">
      <c r="G325" s="3"/>
      <c r="H325" s="3"/>
      <c r="I325" s="3"/>
      <c r="J325" s="3"/>
      <c r="K325" s="3"/>
      <c r="L325" s="3"/>
      <c r="M325" s="3"/>
      <c r="N325" s="3"/>
    </row>
    <row r="326" spans="1:22" x14ac:dyDescent="0.4">
      <c r="G326" s="3"/>
      <c r="H326" s="3"/>
      <c r="I326" s="3"/>
      <c r="J326" s="3"/>
      <c r="K326" s="3"/>
      <c r="L326" s="3"/>
      <c r="M326" s="3"/>
      <c r="N326" s="3"/>
    </row>
  </sheetData>
  <sheetProtection insertRows="0" deleteRows="0"/>
  <mergeCells count="1780">
    <mergeCell ref="Q12:S12"/>
    <mergeCell ref="U12:W12"/>
    <mergeCell ref="BA5:BB5"/>
    <mergeCell ref="BE5:BF5"/>
    <mergeCell ref="BI5:BJ5"/>
    <mergeCell ref="BI7:BJ7"/>
    <mergeCell ref="AA9:AB9"/>
    <mergeCell ref="BK12:BL12"/>
    <mergeCell ref="AX1:BM1"/>
    <mergeCell ref="AG2:AH2"/>
    <mergeCell ref="AJ2:AK2"/>
    <mergeCell ref="AN2:AO2"/>
    <mergeCell ref="AX2:BM2"/>
    <mergeCell ref="BI3:BL3"/>
    <mergeCell ref="Q11:S11"/>
    <mergeCell ref="U11:W11"/>
    <mergeCell ref="BC10:BD10"/>
    <mergeCell ref="BK10:BL10"/>
    <mergeCell ref="AP10:AQ10"/>
    <mergeCell ref="AX10:AY10"/>
    <mergeCell ref="AX12:AY12"/>
    <mergeCell ref="BF14:BG18"/>
    <mergeCell ref="BH14:BI18"/>
    <mergeCell ref="BJ14:BN18"/>
    <mergeCell ref="AA15:AG15"/>
    <mergeCell ref="AH15:AN15"/>
    <mergeCell ref="AO15:AU15"/>
    <mergeCell ref="AV15:BB15"/>
    <mergeCell ref="BC15:BE15"/>
    <mergeCell ref="BJ19:BN21"/>
    <mergeCell ref="B14:B18"/>
    <mergeCell ref="C14:C18"/>
    <mergeCell ref="D14:F18"/>
    <mergeCell ref="G14:H18"/>
    <mergeCell ref="M14:N18"/>
    <mergeCell ref="O14:R18"/>
    <mergeCell ref="S14:U18"/>
    <mergeCell ref="V14:Z18"/>
    <mergeCell ref="AA14:BE14"/>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M21:N21"/>
    <mergeCell ref="O21:R21"/>
    <mergeCell ref="BF21:BG21"/>
    <mergeCell ref="BH21:BI21"/>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2:C24"/>
    <mergeCell ref="D22:F24"/>
    <mergeCell ref="G22:H22"/>
    <mergeCell ref="M22:N22"/>
    <mergeCell ref="O22:R22"/>
    <mergeCell ref="S22:U24"/>
    <mergeCell ref="BF22:BG22"/>
    <mergeCell ref="BH22:BI22"/>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BF28:BG28"/>
    <mergeCell ref="BH28:BI28"/>
    <mergeCell ref="BJ28:BN30"/>
    <mergeCell ref="G29:H29"/>
    <mergeCell ref="M29:N29"/>
    <mergeCell ref="O29:R29"/>
    <mergeCell ref="BF29:BG29"/>
    <mergeCell ref="BH29:BI29"/>
    <mergeCell ref="G30:H30"/>
    <mergeCell ref="I30:J30"/>
    <mergeCell ref="C28:C30"/>
    <mergeCell ref="D28:F30"/>
    <mergeCell ref="G28:H28"/>
    <mergeCell ref="M28:N28"/>
    <mergeCell ref="O28:R28"/>
    <mergeCell ref="S28:U30"/>
    <mergeCell ref="C31:C33"/>
    <mergeCell ref="D31:F33"/>
    <mergeCell ref="G31:H31"/>
    <mergeCell ref="M31:N31"/>
    <mergeCell ref="O31:R31"/>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C34:C36"/>
    <mergeCell ref="D34:F36"/>
    <mergeCell ref="BF34:BG34"/>
    <mergeCell ref="BH34:BI34"/>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37:C39"/>
    <mergeCell ref="D37:F39"/>
    <mergeCell ref="G37:H37"/>
    <mergeCell ref="M37:N37"/>
    <mergeCell ref="O37:R37"/>
    <mergeCell ref="S37:U39"/>
    <mergeCell ref="BF37:BG37"/>
    <mergeCell ref="BH37:BI37"/>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BF43:BG43"/>
    <mergeCell ref="BH43:BI43"/>
    <mergeCell ref="BJ43:BN45"/>
    <mergeCell ref="G44:H44"/>
    <mergeCell ref="M44:N44"/>
    <mergeCell ref="O44:R44"/>
    <mergeCell ref="BF44:BG44"/>
    <mergeCell ref="BH44:BI44"/>
    <mergeCell ref="G45:H45"/>
    <mergeCell ref="I45:J45"/>
    <mergeCell ref="C43:C45"/>
    <mergeCell ref="D43:F45"/>
    <mergeCell ref="G43:H43"/>
    <mergeCell ref="M43:N43"/>
    <mergeCell ref="O43:R43"/>
    <mergeCell ref="S43:U45"/>
    <mergeCell ref="C46:C48"/>
    <mergeCell ref="D46:F48"/>
    <mergeCell ref="G46:H46"/>
    <mergeCell ref="M46:N46"/>
    <mergeCell ref="O46:R46"/>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H49:BI49"/>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S196:U198"/>
    <mergeCell ref="BF196:BG196"/>
    <mergeCell ref="C49:C51"/>
    <mergeCell ref="D49:F51"/>
    <mergeCell ref="BF49:BG49"/>
    <mergeCell ref="G197:H197"/>
    <mergeCell ref="M197:N197"/>
    <mergeCell ref="O197:R197"/>
    <mergeCell ref="BF197:BG197"/>
    <mergeCell ref="G198:H198"/>
    <mergeCell ref="I198:J198"/>
    <mergeCell ref="K198:L198"/>
    <mergeCell ref="M198:N198"/>
    <mergeCell ref="O198:R198"/>
    <mergeCell ref="BF198:BG198"/>
    <mergeCell ref="C193:C195"/>
    <mergeCell ref="D193:F195"/>
    <mergeCell ref="G193:H193"/>
    <mergeCell ref="M193:N193"/>
    <mergeCell ref="O193:R193"/>
    <mergeCell ref="S193:U195"/>
    <mergeCell ref="BF193:BG193"/>
    <mergeCell ref="G194:H194"/>
    <mergeCell ref="M194:N194"/>
    <mergeCell ref="O194:R194"/>
    <mergeCell ref="BF194:BG194"/>
    <mergeCell ref="G195:H195"/>
    <mergeCell ref="I195:J195"/>
    <mergeCell ref="K195:L195"/>
    <mergeCell ref="M195:N195"/>
    <mergeCell ref="O195:R195"/>
    <mergeCell ref="BF195:BG195"/>
    <mergeCell ref="C202:C204"/>
    <mergeCell ref="D202:F204"/>
    <mergeCell ref="G202:H202"/>
    <mergeCell ref="M202:N202"/>
    <mergeCell ref="O202:R202"/>
    <mergeCell ref="C199:C201"/>
    <mergeCell ref="D199:F201"/>
    <mergeCell ref="G199:H199"/>
    <mergeCell ref="M199:N199"/>
    <mergeCell ref="O199:R199"/>
    <mergeCell ref="K201:L201"/>
    <mergeCell ref="M201:N201"/>
    <mergeCell ref="O201:R201"/>
    <mergeCell ref="C196:C198"/>
    <mergeCell ref="D196:F198"/>
    <mergeCell ref="G196:H196"/>
    <mergeCell ref="M196:N196"/>
    <mergeCell ref="O196:R196"/>
    <mergeCell ref="BF201:BG201"/>
    <mergeCell ref="S202:U204"/>
    <mergeCell ref="BF202:BG202"/>
    <mergeCell ref="BF199:BG199"/>
    <mergeCell ref="G200:H200"/>
    <mergeCell ref="M200:N200"/>
    <mergeCell ref="O200:R200"/>
    <mergeCell ref="BF200:BG200"/>
    <mergeCell ref="G201:H201"/>
    <mergeCell ref="I201:J201"/>
    <mergeCell ref="S199:U201"/>
    <mergeCell ref="G203:H203"/>
    <mergeCell ref="M203:N203"/>
    <mergeCell ref="O203:R203"/>
    <mergeCell ref="BF203:BG203"/>
    <mergeCell ref="G204:H204"/>
    <mergeCell ref="K204:L204"/>
    <mergeCell ref="M204:N204"/>
    <mergeCell ref="O204:R204"/>
    <mergeCell ref="BF204:BG204"/>
    <mergeCell ref="I204:J204"/>
    <mergeCell ref="C205:C207"/>
    <mergeCell ref="D205:F207"/>
    <mergeCell ref="BF205:BG205"/>
    <mergeCell ref="BH205:BI205"/>
    <mergeCell ref="BJ205:BN207"/>
    <mergeCell ref="G206:H206"/>
    <mergeCell ref="M206:N206"/>
    <mergeCell ref="O206:R206"/>
    <mergeCell ref="BF206:BG206"/>
    <mergeCell ref="BH206:BI206"/>
    <mergeCell ref="G207:H207"/>
    <mergeCell ref="I207:J207"/>
    <mergeCell ref="G205:H205"/>
    <mergeCell ref="M205:N205"/>
    <mergeCell ref="O205:R205"/>
    <mergeCell ref="S205:U207"/>
    <mergeCell ref="K207:L207"/>
    <mergeCell ref="M207:N207"/>
    <mergeCell ref="O207:R207"/>
    <mergeCell ref="BF207:BG207"/>
    <mergeCell ref="BH207:BI207"/>
    <mergeCell ref="BJ208:BN210"/>
    <mergeCell ref="G209:H209"/>
    <mergeCell ref="M209:N209"/>
    <mergeCell ref="O209:R209"/>
    <mergeCell ref="BF209:BG209"/>
    <mergeCell ref="BH209:BI209"/>
    <mergeCell ref="G210:H210"/>
    <mergeCell ref="I210:J210"/>
    <mergeCell ref="K210:L210"/>
    <mergeCell ref="M210:N210"/>
    <mergeCell ref="O210:R210"/>
    <mergeCell ref="BF210:BG210"/>
    <mergeCell ref="BH210:BI210"/>
    <mergeCell ref="C208:C210"/>
    <mergeCell ref="D208:F210"/>
    <mergeCell ref="G208:H208"/>
    <mergeCell ref="M208:N208"/>
    <mergeCell ref="O208:R208"/>
    <mergeCell ref="S208:U210"/>
    <mergeCell ref="BF208:BG208"/>
    <mergeCell ref="BH208:BI208"/>
    <mergeCell ref="C211:C213"/>
    <mergeCell ref="D211:F213"/>
    <mergeCell ref="G211:H211"/>
    <mergeCell ref="M211:N211"/>
    <mergeCell ref="O211:R211"/>
    <mergeCell ref="S211:U213"/>
    <mergeCell ref="BF211:BG211"/>
    <mergeCell ref="BH211:BI211"/>
    <mergeCell ref="BJ211:BN213"/>
    <mergeCell ref="G212:H212"/>
    <mergeCell ref="M212:N212"/>
    <mergeCell ref="O212:R212"/>
    <mergeCell ref="BF212:BG212"/>
    <mergeCell ref="BH212:BI212"/>
    <mergeCell ref="G213:H213"/>
    <mergeCell ref="I213:J213"/>
    <mergeCell ref="K213:L213"/>
    <mergeCell ref="M213:N213"/>
    <mergeCell ref="O213:R213"/>
    <mergeCell ref="BF213:BG213"/>
    <mergeCell ref="BH213:BI213"/>
    <mergeCell ref="BF214:BG214"/>
    <mergeCell ref="BH214:BI214"/>
    <mergeCell ref="BJ214:BN216"/>
    <mergeCell ref="G215:H215"/>
    <mergeCell ref="M215:N215"/>
    <mergeCell ref="O215:R215"/>
    <mergeCell ref="BF215:BG215"/>
    <mergeCell ref="BH215:BI215"/>
    <mergeCell ref="G216:H216"/>
    <mergeCell ref="I216:J216"/>
    <mergeCell ref="C214:C216"/>
    <mergeCell ref="D214:F216"/>
    <mergeCell ref="G214:H214"/>
    <mergeCell ref="M214:N214"/>
    <mergeCell ref="O214:R214"/>
    <mergeCell ref="S214:U216"/>
    <mergeCell ref="C217:C219"/>
    <mergeCell ref="D217:F219"/>
    <mergeCell ref="G217:H217"/>
    <mergeCell ref="M217:N217"/>
    <mergeCell ref="O217:R217"/>
    <mergeCell ref="BJ217:BN219"/>
    <mergeCell ref="G218:H218"/>
    <mergeCell ref="M218:N218"/>
    <mergeCell ref="O218:R218"/>
    <mergeCell ref="BF218:BG218"/>
    <mergeCell ref="BH218:BI218"/>
    <mergeCell ref="G219:H219"/>
    <mergeCell ref="K216:L216"/>
    <mergeCell ref="M216:N216"/>
    <mergeCell ref="O216:R216"/>
    <mergeCell ref="BF216:BG216"/>
    <mergeCell ref="BH216:BI216"/>
    <mergeCell ref="I219:J219"/>
    <mergeCell ref="K219:L219"/>
    <mergeCell ref="M219:N219"/>
    <mergeCell ref="O219:R219"/>
    <mergeCell ref="BF219:BG219"/>
    <mergeCell ref="BH219:BI219"/>
    <mergeCell ref="S217:U219"/>
    <mergeCell ref="BF217:BG217"/>
    <mergeCell ref="BH217:BI217"/>
    <mergeCell ref="C220:C222"/>
    <mergeCell ref="D220:F222"/>
    <mergeCell ref="BF220:BG220"/>
    <mergeCell ref="BH220:BI220"/>
    <mergeCell ref="BJ220:BN222"/>
    <mergeCell ref="G221:H221"/>
    <mergeCell ref="M221:N221"/>
    <mergeCell ref="O221:R221"/>
    <mergeCell ref="BF221:BG221"/>
    <mergeCell ref="BH221:BI221"/>
    <mergeCell ref="G222:H222"/>
    <mergeCell ref="I222:J222"/>
    <mergeCell ref="G220:H220"/>
    <mergeCell ref="M220:N220"/>
    <mergeCell ref="O220:R220"/>
    <mergeCell ref="S220:U222"/>
    <mergeCell ref="K222:L222"/>
    <mergeCell ref="M222:N222"/>
    <mergeCell ref="O222:R222"/>
    <mergeCell ref="BF222:BG222"/>
    <mergeCell ref="BH222:BI222"/>
    <mergeCell ref="BJ223:BN225"/>
    <mergeCell ref="G224:H224"/>
    <mergeCell ref="M224:N224"/>
    <mergeCell ref="O224:R224"/>
    <mergeCell ref="BF224:BG224"/>
    <mergeCell ref="BH224:BI224"/>
    <mergeCell ref="G225:H225"/>
    <mergeCell ref="I225:J225"/>
    <mergeCell ref="K225:L225"/>
    <mergeCell ref="M225:N225"/>
    <mergeCell ref="O225:R225"/>
    <mergeCell ref="BF225:BG225"/>
    <mergeCell ref="BH225:BI225"/>
    <mergeCell ref="C223:C225"/>
    <mergeCell ref="D223:F225"/>
    <mergeCell ref="G223:H223"/>
    <mergeCell ref="M223:N223"/>
    <mergeCell ref="O223:R223"/>
    <mergeCell ref="S223:U225"/>
    <mergeCell ref="BF223:BG223"/>
    <mergeCell ref="BH223:BI223"/>
    <mergeCell ref="C226:C228"/>
    <mergeCell ref="D226:F228"/>
    <mergeCell ref="G226:H226"/>
    <mergeCell ref="M226:N226"/>
    <mergeCell ref="O226:R226"/>
    <mergeCell ref="S226:U228"/>
    <mergeCell ref="BF226:BG226"/>
    <mergeCell ref="BH226:BI226"/>
    <mergeCell ref="BJ226:BN228"/>
    <mergeCell ref="G227:H227"/>
    <mergeCell ref="M227:N227"/>
    <mergeCell ref="O227:R227"/>
    <mergeCell ref="BF227:BG227"/>
    <mergeCell ref="BH227:BI227"/>
    <mergeCell ref="G228:H228"/>
    <mergeCell ref="I228:J228"/>
    <mergeCell ref="K228:L228"/>
    <mergeCell ref="M228:N228"/>
    <mergeCell ref="O228:R228"/>
    <mergeCell ref="BF228:BG228"/>
    <mergeCell ref="BH228:BI228"/>
    <mergeCell ref="BF229:BG229"/>
    <mergeCell ref="BH229:BI229"/>
    <mergeCell ref="BJ229:BN231"/>
    <mergeCell ref="G230:H230"/>
    <mergeCell ref="M230:N230"/>
    <mergeCell ref="O230:R230"/>
    <mergeCell ref="BF230:BG230"/>
    <mergeCell ref="BH230:BI230"/>
    <mergeCell ref="G231:H231"/>
    <mergeCell ref="I231:J231"/>
    <mergeCell ref="C229:C231"/>
    <mergeCell ref="D229:F231"/>
    <mergeCell ref="G229:H229"/>
    <mergeCell ref="M229:N229"/>
    <mergeCell ref="O229:R229"/>
    <mergeCell ref="S229:U231"/>
    <mergeCell ref="C232:C234"/>
    <mergeCell ref="D232:F234"/>
    <mergeCell ref="G232:H232"/>
    <mergeCell ref="M232:N232"/>
    <mergeCell ref="O232:R232"/>
    <mergeCell ref="BJ232:BN234"/>
    <mergeCell ref="G233:H233"/>
    <mergeCell ref="M233:N233"/>
    <mergeCell ref="O233:R233"/>
    <mergeCell ref="BF233:BG233"/>
    <mergeCell ref="BH233:BI233"/>
    <mergeCell ref="G234:H234"/>
    <mergeCell ref="K231:L231"/>
    <mergeCell ref="M231:N231"/>
    <mergeCell ref="O231:R231"/>
    <mergeCell ref="BF231:BG231"/>
    <mergeCell ref="BH231:BI231"/>
    <mergeCell ref="I234:J234"/>
    <mergeCell ref="K234:L234"/>
    <mergeCell ref="M234:N234"/>
    <mergeCell ref="O234:R234"/>
    <mergeCell ref="BF234:BG234"/>
    <mergeCell ref="BH234:BI234"/>
    <mergeCell ref="S232:U234"/>
    <mergeCell ref="BF232:BG232"/>
    <mergeCell ref="BH232:BI232"/>
    <mergeCell ref="C235:C237"/>
    <mergeCell ref="D235:F237"/>
    <mergeCell ref="BF235:BG235"/>
    <mergeCell ref="BH235:BI235"/>
    <mergeCell ref="BJ235:BN237"/>
    <mergeCell ref="G236:H236"/>
    <mergeCell ref="M236:N236"/>
    <mergeCell ref="O236:R236"/>
    <mergeCell ref="BF236:BG236"/>
    <mergeCell ref="BH236:BI236"/>
    <mergeCell ref="G237:H237"/>
    <mergeCell ref="I237:J237"/>
    <mergeCell ref="G235:H235"/>
    <mergeCell ref="M235:N235"/>
    <mergeCell ref="O235:R235"/>
    <mergeCell ref="S235:U237"/>
    <mergeCell ref="K237:L237"/>
    <mergeCell ref="M237:N237"/>
    <mergeCell ref="O237:R237"/>
    <mergeCell ref="BF237:BG237"/>
    <mergeCell ref="BH237:BI237"/>
    <mergeCell ref="BJ238:BN240"/>
    <mergeCell ref="G239:H239"/>
    <mergeCell ref="M239:N239"/>
    <mergeCell ref="O239:R239"/>
    <mergeCell ref="BF239:BG239"/>
    <mergeCell ref="BH239:BI239"/>
    <mergeCell ref="G240:H240"/>
    <mergeCell ref="I240:J240"/>
    <mergeCell ref="K240:L240"/>
    <mergeCell ref="M240:N240"/>
    <mergeCell ref="O240:R240"/>
    <mergeCell ref="BF240:BG240"/>
    <mergeCell ref="BH240:BI240"/>
    <mergeCell ref="C238:C240"/>
    <mergeCell ref="D238:F240"/>
    <mergeCell ref="G238:H238"/>
    <mergeCell ref="M238:N238"/>
    <mergeCell ref="O238:R238"/>
    <mergeCell ref="S238:U240"/>
    <mergeCell ref="BF238:BG238"/>
    <mergeCell ref="BH238:BI238"/>
    <mergeCell ref="C241:C243"/>
    <mergeCell ref="D241:F243"/>
    <mergeCell ref="G241:H241"/>
    <mergeCell ref="M241:N241"/>
    <mergeCell ref="O241:R241"/>
    <mergeCell ref="S241:U243"/>
    <mergeCell ref="BF241:BG241"/>
    <mergeCell ref="BH241:BI241"/>
    <mergeCell ref="BJ241:BN243"/>
    <mergeCell ref="G242:H242"/>
    <mergeCell ref="M242:N242"/>
    <mergeCell ref="O242:R242"/>
    <mergeCell ref="BF242:BG242"/>
    <mergeCell ref="BH242:BI242"/>
    <mergeCell ref="G243:H243"/>
    <mergeCell ref="I243:J243"/>
    <mergeCell ref="K243:L243"/>
    <mergeCell ref="M243:N243"/>
    <mergeCell ref="O243:R243"/>
    <mergeCell ref="BF243:BG243"/>
    <mergeCell ref="BH243:BI243"/>
    <mergeCell ref="BH244:BI244"/>
    <mergeCell ref="BJ244:BN246"/>
    <mergeCell ref="G245:H245"/>
    <mergeCell ref="M245:N245"/>
    <mergeCell ref="O245:R245"/>
    <mergeCell ref="BF245:BG245"/>
    <mergeCell ref="BH245:BI245"/>
    <mergeCell ref="G246:H246"/>
    <mergeCell ref="I246:J246"/>
    <mergeCell ref="C244:C246"/>
    <mergeCell ref="D244:F246"/>
    <mergeCell ref="G244:H244"/>
    <mergeCell ref="M244:N244"/>
    <mergeCell ref="O244:R244"/>
    <mergeCell ref="S244:U246"/>
    <mergeCell ref="C247:C249"/>
    <mergeCell ref="D247:F249"/>
    <mergeCell ref="G247:H247"/>
    <mergeCell ref="M247:N247"/>
    <mergeCell ref="O247:R247"/>
    <mergeCell ref="BJ247:BN249"/>
    <mergeCell ref="G248:H248"/>
    <mergeCell ref="M248:N248"/>
    <mergeCell ref="O248:R248"/>
    <mergeCell ref="BF248:BG248"/>
    <mergeCell ref="BH248:BI248"/>
    <mergeCell ref="G249:H249"/>
    <mergeCell ref="K246:L246"/>
    <mergeCell ref="M246:N246"/>
    <mergeCell ref="O246:R246"/>
    <mergeCell ref="BF246:BG246"/>
    <mergeCell ref="BH246:BI246"/>
    <mergeCell ref="I249:J249"/>
    <mergeCell ref="K249:L249"/>
    <mergeCell ref="M249:N249"/>
    <mergeCell ref="O249:R249"/>
    <mergeCell ref="BF249:BG249"/>
    <mergeCell ref="BH249:BI249"/>
    <mergeCell ref="S247:U249"/>
    <mergeCell ref="BF247:BG247"/>
    <mergeCell ref="BH247:BI247"/>
    <mergeCell ref="BJ250:BN252"/>
    <mergeCell ref="G251:H251"/>
    <mergeCell ref="M251:N251"/>
    <mergeCell ref="O251:R251"/>
    <mergeCell ref="BF251:BG251"/>
    <mergeCell ref="BH251:BI251"/>
    <mergeCell ref="G252:H252"/>
    <mergeCell ref="I252:J252"/>
    <mergeCell ref="BF252:BG252"/>
    <mergeCell ref="BH252:BI252"/>
    <mergeCell ref="C250:C252"/>
    <mergeCell ref="D250:F252"/>
    <mergeCell ref="G250:H250"/>
    <mergeCell ref="M250:N250"/>
    <mergeCell ref="O250:R250"/>
    <mergeCell ref="S250:U252"/>
    <mergeCell ref="K252:L252"/>
    <mergeCell ref="M252:N252"/>
    <mergeCell ref="O252:R252"/>
    <mergeCell ref="AI259:AJ259"/>
    <mergeCell ref="AN259:AO259"/>
    <mergeCell ref="O256:P257"/>
    <mergeCell ref="Q256:T256"/>
    <mergeCell ref="V256:Y256"/>
    <mergeCell ref="AE256:AF257"/>
    <mergeCell ref="AG256:AJ256"/>
    <mergeCell ref="AL256:AO256"/>
    <mergeCell ref="AL257:AM257"/>
    <mergeCell ref="AN257:AO257"/>
    <mergeCell ref="O258:P258"/>
    <mergeCell ref="Q258:R258"/>
    <mergeCell ref="BE257:BH257"/>
    <mergeCell ref="AG257:AH257"/>
    <mergeCell ref="AI257:AJ257"/>
    <mergeCell ref="Q257:R257"/>
    <mergeCell ref="S257:T257"/>
    <mergeCell ref="V257:W257"/>
    <mergeCell ref="X257:Y257"/>
    <mergeCell ref="AE260:AF260"/>
    <mergeCell ref="AG260:AH260"/>
    <mergeCell ref="AI260:AJ260"/>
    <mergeCell ref="AL260:AM260"/>
    <mergeCell ref="AN260:AO260"/>
    <mergeCell ref="AQ260:AR260"/>
    <mergeCell ref="O260:P260"/>
    <mergeCell ref="Q260:R260"/>
    <mergeCell ref="S260:T260"/>
    <mergeCell ref="V260:W260"/>
    <mergeCell ref="X260:Y260"/>
    <mergeCell ref="AA260:AB260"/>
    <mergeCell ref="O259:P259"/>
    <mergeCell ref="Q259:R259"/>
    <mergeCell ref="S259:T259"/>
    <mergeCell ref="V259:W259"/>
    <mergeCell ref="S258:T258"/>
    <mergeCell ref="V258:W258"/>
    <mergeCell ref="X258:Y258"/>
    <mergeCell ref="AA258:AB258"/>
    <mergeCell ref="AL259:AM259"/>
    <mergeCell ref="AQ259:AR259"/>
    <mergeCell ref="AL258:AM258"/>
    <mergeCell ref="AN258:AO258"/>
    <mergeCell ref="AQ258:AR258"/>
    <mergeCell ref="X259:Y259"/>
    <mergeCell ref="AA259:AB259"/>
    <mergeCell ref="AE258:AF258"/>
    <mergeCell ref="AG258:AH258"/>
    <mergeCell ref="AI258:AJ258"/>
    <mergeCell ref="AE259:AF259"/>
    <mergeCell ref="AG259:AH259"/>
    <mergeCell ref="O272:R272"/>
    <mergeCell ref="T272:W272"/>
    <mergeCell ref="Y272:AB272"/>
    <mergeCell ref="AE272:AH272"/>
    <mergeCell ref="AJ272:AM272"/>
    <mergeCell ref="AO272:AR272"/>
    <mergeCell ref="AU265:AV265"/>
    <mergeCell ref="AW265:AZ265"/>
    <mergeCell ref="AU266:AV266"/>
    <mergeCell ref="AW266:AZ266"/>
    <mergeCell ref="O267:R267"/>
    <mergeCell ref="T267:W267"/>
    <mergeCell ref="Y267:AB267"/>
    <mergeCell ref="AE267:AH267"/>
    <mergeCell ref="AJ267:AM267"/>
    <mergeCell ref="AO267:AR267"/>
    <mergeCell ref="AU262:AV262"/>
    <mergeCell ref="AW262:AZ262"/>
    <mergeCell ref="AU263:AV263"/>
    <mergeCell ref="AW263:AZ263"/>
    <mergeCell ref="AU264:AV264"/>
    <mergeCell ref="AW264:AZ264"/>
    <mergeCell ref="AE262:AF262"/>
    <mergeCell ref="AG262:AH262"/>
    <mergeCell ref="AI262:AJ262"/>
    <mergeCell ref="AL262:AM262"/>
    <mergeCell ref="AN262:AO262"/>
    <mergeCell ref="AQ262:AR262"/>
    <mergeCell ref="O262:P262"/>
    <mergeCell ref="Q262:R262"/>
    <mergeCell ref="S262:T262"/>
    <mergeCell ref="V262:W262"/>
    <mergeCell ref="Y270:AB270"/>
    <mergeCell ref="AO270:AR270"/>
    <mergeCell ref="Y271:AB271"/>
    <mergeCell ref="AO271:AR271"/>
    <mergeCell ref="X262:Y262"/>
    <mergeCell ref="AA262:AB262"/>
    <mergeCell ref="AE261:AF261"/>
    <mergeCell ref="AG261:AH261"/>
    <mergeCell ref="AI261:AJ261"/>
    <mergeCell ref="AL261:AM261"/>
    <mergeCell ref="AN261:AO261"/>
    <mergeCell ref="AQ261:AR261"/>
    <mergeCell ref="O261:P261"/>
    <mergeCell ref="Q261:R261"/>
    <mergeCell ref="S261:T261"/>
    <mergeCell ref="V261:W261"/>
    <mergeCell ref="X261:Y261"/>
    <mergeCell ref="AA261:AB261"/>
    <mergeCell ref="BE258:BH258"/>
    <mergeCell ref="C190:C192"/>
    <mergeCell ref="D190:F192"/>
    <mergeCell ref="G190:H190"/>
    <mergeCell ref="M190:N190"/>
    <mergeCell ref="O190:R190"/>
    <mergeCell ref="S190:U192"/>
    <mergeCell ref="BF190:BG190"/>
    <mergeCell ref="G191:H191"/>
    <mergeCell ref="M191:N191"/>
    <mergeCell ref="O191:R191"/>
    <mergeCell ref="BF191:BG191"/>
    <mergeCell ref="G192:H192"/>
    <mergeCell ref="I192:J192"/>
    <mergeCell ref="K192:L192"/>
    <mergeCell ref="M192:N192"/>
    <mergeCell ref="O192:R192"/>
    <mergeCell ref="BF192:BG192"/>
    <mergeCell ref="BH196:BI196"/>
    <mergeCell ref="BH197:BI197"/>
    <mergeCell ref="BH198:BI198"/>
    <mergeCell ref="BH199:BI199"/>
    <mergeCell ref="BH200:BI200"/>
    <mergeCell ref="BH201:BI201"/>
    <mergeCell ref="BH202:BI202"/>
    <mergeCell ref="BH203:BI203"/>
    <mergeCell ref="BH204:BI204"/>
    <mergeCell ref="AU258:AX258"/>
    <mergeCell ref="AZ258:BC258"/>
    <mergeCell ref="BF250:BG250"/>
    <mergeCell ref="BH250:BI250"/>
    <mergeCell ref="BF244:BG244"/>
    <mergeCell ref="C187:C189"/>
    <mergeCell ref="D187:F189"/>
    <mergeCell ref="G187:H187"/>
    <mergeCell ref="M187:N187"/>
    <mergeCell ref="O187:R187"/>
    <mergeCell ref="S187:U189"/>
    <mergeCell ref="BF187:BG187"/>
    <mergeCell ref="G188:H188"/>
    <mergeCell ref="M188:N188"/>
    <mergeCell ref="O188:R188"/>
    <mergeCell ref="BF188:BG188"/>
    <mergeCell ref="G189:H189"/>
    <mergeCell ref="I189:J189"/>
    <mergeCell ref="K189:L189"/>
    <mergeCell ref="M189:N189"/>
    <mergeCell ref="O189:R189"/>
    <mergeCell ref="BF189:BG189"/>
    <mergeCell ref="C184:C186"/>
    <mergeCell ref="D184:F186"/>
    <mergeCell ref="G184:H184"/>
    <mergeCell ref="M184:N184"/>
    <mergeCell ref="O184:R184"/>
    <mergeCell ref="S184:U186"/>
    <mergeCell ref="BF184:BG184"/>
    <mergeCell ref="G185:H185"/>
    <mergeCell ref="M185:N185"/>
    <mergeCell ref="O185:R185"/>
    <mergeCell ref="BF185:BG185"/>
    <mergeCell ref="G186:H186"/>
    <mergeCell ref="I186:J186"/>
    <mergeCell ref="K186:L186"/>
    <mergeCell ref="M186:N186"/>
    <mergeCell ref="O186:R186"/>
    <mergeCell ref="BF186:BG186"/>
    <mergeCell ref="C181:C183"/>
    <mergeCell ref="D181:F183"/>
    <mergeCell ref="G181:H181"/>
    <mergeCell ref="M181:N181"/>
    <mergeCell ref="O181:R181"/>
    <mergeCell ref="S181:U183"/>
    <mergeCell ref="BF181:BG181"/>
    <mergeCell ref="G182:H182"/>
    <mergeCell ref="M182:N182"/>
    <mergeCell ref="O182:R182"/>
    <mergeCell ref="BF182:BG182"/>
    <mergeCell ref="G183:H183"/>
    <mergeCell ref="I183:J183"/>
    <mergeCell ref="K183:L183"/>
    <mergeCell ref="M183:N183"/>
    <mergeCell ref="O183:R183"/>
    <mergeCell ref="BF183:BG183"/>
    <mergeCell ref="C178:C180"/>
    <mergeCell ref="D178:F180"/>
    <mergeCell ref="G178:H178"/>
    <mergeCell ref="M178:N178"/>
    <mergeCell ref="O178:R178"/>
    <mergeCell ref="S178:U180"/>
    <mergeCell ref="BF178:BG178"/>
    <mergeCell ref="G179:H179"/>
    <mergeCell ref="M179:N179"/>
    <mergeCell ref="O179:R179"/>
    <mergeCell ref="BF179:BG179"/>
    <mergeCell ref="G180:H180"/>
    <mergeCell ref="I180:J180"/>
    <mergeCell ref="K180:L180"/>
    <mergeCell ref="M180:N180"/>
    <mergeCell ref="O180:R180"/>
    <mergeCell ref="BF180:BG180"/>
    <mergeCell ref="C175:C177"/>
    <mergeCell ref="D175:F177"/>
    <mergeCell ref="G175:H175"/>
    <mergeCell ref="M175:N175"/>
    <mergeCell ref="O175:R175"/>
    <mergeCell ref="S175:U177"/>
    <mergeCell ref="BF175:BG175"/>
    <mergeCell ref="G176:H176"/>
    <mergeCell ref="M176:N176"/>
    <mergeCell ref="O176:R176"/>
    <mergeCell ref="BF176:BG176"/>
    <mergeCell ref="G177:H177"/>
    <mergeCell ref="I177:J177"/>
    <mergeCell ref="K177:L177"/>
    <mergeCell ref="M177:N177"/>
    <mergeCell ref="O177:R177"/>
    <mergeCell ref="BF177:BG177"/>
    <mergeCell ref="C172:C174"/>
    <mergeCell ref="D172:F174"/>
    <mergeCell ref="G172:H172"/>
    <mergeCell ref="M172:N172"/>
    <mergeCell ref="O172:R172"/>
    <mergeCell ref="S172:U174"/>
    <mergeCell ref="BF172:BG172"/>
    <mergeCell ref="G173:H173"/>
    <mergeCell ref="M173:N173"/>
    <mergeCell ref="O173:R173"/>
    <mergeCell ref="BF173:BG173"/>
    <mergeCell ref="G174:H174"/>
    <mergeCell ref="I174:J174"/>
    <mergeCell ref="K174:L174"/>
    <mergeCell ref="M174:N174"/>
    <mergeCell ref="O174:R174"/>
    <mergeCell ref="BF174:BG174"/>
    <mergeCell ref="C169:C171"/>
    <mergeCell ref="D169:F171"/>
    <mergeCell ref="G169:H169"/>
    <mergeCell ref="M169:N169"/>
    <mergeCell ref="O169:R169"/>
    <mergeCell ref="S169:U171"/>
    <mergeCell ref="BF169:BG169"/>
    <mergeCell ref="G170:H170"/>
    <mergeCell ref="M170:N170"/>
    <mergeCell ref="O170:R170"/>
    <mergeCell ref="BF170:BG170"/>
    <mergeCell ref="G171:H171"/>
    <mergeCell ref="I171:J171"/>
    <mergeCell ref="K171:L171"/>
    <mergeCell ref="M171:N171"/>
    <mergeCell ref="O171:R171"/>
    <mergeCell ref="BF171:BG171"/>
    <mergeCell ref="C166:C168"/>
    <mergeCell ref="D166:F168"/>
    <mergeCell ref="G166:H166"/>
    <mergeCell ref="M166:N166"/>
    <mergeCell ref="O166:R166"/>
    <mergeCell ref="S166:U168"/>
    <mergeCell ref="BF166:BG166"/>
    <mergeCell ref="G167:H167"/>
    <mergeCell ref="M167:N167"/>
    <mergeCell ref="O167:R167"/>
    <mergeCell ref="BF167:BG167"/>
    <mergeCell ref="G168:H168"/>
    <mergeCell ref="I168:J168"/>
    <mergeCell ref="K168:L168"/>
    <mergeCell ref="M168:N168"/>
    <mergeCell ref="O168:R168"/>
    <mergeCell ref="BF168:BG168"/>
    <mergeCell ref="C163:C165"/>
    <mergeCell ref="D163:F165"/>
    <mergeCell ref="G163:H163"/>
    <mergeCell ref="M163:N163"/>
    <mergeCell ref="O163:R163"/>
    <mergeCell ref="S163:U165"/>
    <mergeCell ref="BF163:BG163"/>
    <mergeCell ref="G164:H164"/>
    <mergeCell ref="M164:N164"/>
    <mergeCell ref="O164:R164"/>
    <mergeCell ref="BF164:BG164"/>
    <mergeCell ref="G165:H165"/>
    <mergeCell ref="I165:J165"/>
    <mergeCell ref="K165:L165"/>
    <mergeCell ref="M165:N165"/>
    <mergeCell ref="O165:R165"/>
    <mergeCell ref="BF165:BG165"/>
    <mergeCell ref="C160:C162"/>
    <mergeCell ref="D160:F162"/>
    <mergeCell ref="G160:H160"/>
    <mergeCell ref="M160:N160"/>
    <mergeCell ref="O160:R160"/>
    <mergeCell ref="S160:U162"/>
    <mergeCell ref="BF160:BG160"/>
    <mergeCell ref="G161:H161"/>
    <mergeCell ref="M161:N161"/>
    <mergeCell ref="O161:R161"/>
    <mergeCell ref="BF161:BG161"/>
    <mergeCell ref="G162:H162"/>
    <mergeCell ref="I162:J162"/>
    <mergeCell ref="K162:L162"/>
    <mergeCell ref="M162:N162"/>
    <mergeCell ref="O162:R162"/>
    <mergeCell ref="BF162:BG162"/>
    <mergeCell ref="C157:C159"/>
    <mergeCell ref="D157:F159"/>
    <mergeCell ref="G157:H157"/>
    <mergeCell ref="M157:N157"/>
    <mergeCell ref="O157:R157"/>
    <mergeCell ref="S157:U159"/>
    <mergeCell ref="BF157:BG157"/>
    <mergeCell ref="G158:H158"/>
    <mergeCell ref="M158:N158"/>
    <mergeCell ref="O158:R158"/>
    <mergeCell ref="BF158:BG158"/>
    <mergeCell ref="G159:H159"/>
    <mergeCell ref="I159:J159"/>
    <mergeCell ref="K159:L159"/>
    <mergeCell ref="M159:N159"/>
    <mergeCell ref="O159:R159"/>
    <mergeCell ref="BF159:BG159"/>
    <mergeCell ref="C154:C156"/>
    <mergeCell ref="D154:F156"/>
    <mergeCell ref="G154:H154"/>
    <mergeCell ref="M154:N154"/>
    <mergeCell ref="O154:R154"/>
    <mergeCell ref="S154:U156"/>
    <mergeCell ref="BF154:BG154"/>
    <mergeCell ref="G155:H155"/>
    <mergeCell ref="M155:N155"/>
    <mergeCell ref="O155:R155"/>
    <mergeCell ref="BF155:BG155"/>
    <mergeCell ref="G156:H156"/>
    <mergeCell ref="I156:J156"/>
    <mergeCell ref="K156:L156"/>
    <mergeCell ref="M156:N156"/>
    <mergeCell ref="O156:R156"/>
    <mergeCell ref="BF156:BG156"/>
    <mergeCell ref="C151:C153"/>
    <mergeCell ref="D151:F153"/>
    <mergeCell ref="G151:H151"/>
    <mergeCell ref="M151:N151"/>
    <mergeCell ref="O151:R151"/>
    <mergeCell ref="S151:U153"/>
    <mergeCell ref="BF151:BG151"/>
    <mergeCell ref="G152:H152"/>
    <mergeCell ref="M152:N152"/>
    <mergeCell ref="O152:R152"/>
    <mergeCell ref="BF152:BG152"/>
    <mergeCell ref="G153:H153"/>
    <mergeCell ref="I153:J153"/>
    <mergeCell ref="K153:L153"/>
    <mergeCell ref="M153:N153"/>
    <mergeCell ref="O153:R153"/>
    <mergeCell ref="BF153:BG153"/>
    <mergeCell ref="C148:C150"/>
    <mergeCell ref="D148:F150"/>
    <mergeCell ref="G148:H148"/>
    <mergeCell ref="M148:N148"/>
    <mergeCell ref="O148:R148"/>
    <mergeCell ref="S148:U150"/>
    <mergeCell ref="BF148:BG148"/>
    <mergeCell ref="G149:H149"/>
    <mergeCell ref="M149:N149"/>
    <mergeCell ref="O149:R149"/>
    <mergeCell ref="BF149:BG149"/>
    <mergeCell ref="G150:H150"/>
    <mergeCell ref="I150:J150"/>
    <mergeCell ref="K150:L150"/>
    <mergeCell ref="M150:N150"/>
    <mergeCell ref="O150:R150"/>
    <mergeCell ref="BF150:BG150"/>
    <mergeCell ref="C145:C147"/>
    <mergeCell ref="D145:F147"/>
    <mergeCell ref="G145:H145"/>
    <mergeCell ref="M145:N145"/>
    <mergeCell ref="O145:R145"/>
    <mergeCell ref="S145:U147"/>
    <mergeCell ref="BF145:BG145"/>
    <mergeCell ref="G146:H146"/>
    <mergeCell ref="M146:N146"/>
    <mergeCell ref="O146:R146"/>
    <mergeCell ref="BF146:BG146"/>
    <mergeCell ref="G147:H147"/>
    <mergeCell ref="I147:J147"/>
    <mergeCell ref="K147:L147"/>
    <mergeCell ref="M147:N147"/>
    <mergeCell ref="O147:R147"/>
    <mergeCell ref="BF147:BG147"/>
    <mergeCell ref="C142:C144"/>
    <mergeCell ref="D142:F144"/>
    <mergeCell ref="G142:H142"/>
    <mergeCell ref="M142:N142"/>
    <mergeCell ref="O142:R142"/>
    <mergeCell ref="S142:U144"/>
    <mergeCell ref="BF142:BG142"/>
    <mergeCell ref="G143:H143"/>
    <mergeCell ref="M143:N143"/>
    <mergeCell ref="O143:R143"/>
    <mergeCell ref="BF143:BG143"/>
    <mergeCell ref="G144:H144"/>
    <mergeCell ref="I144:J144"/>
    <mergeCell ref="K144:L144"/>
    <mergeCell ref="M144:N144"/>
    <mergeCell ref="O144:R144"/>
    <mergeCell ref="BF144:BG144"/>
    <mergeCell ref="C139:C141"/>
    <mergeCell ref="D139:F141"/>
    <mergeCell ref="G139:H139"/>
    <mergeCell ref="M139:N139"/>
    <mergeCell ref="O139:R139"/>
    <mergeCell ref="S139:U141"/>
    <mergeCell ref="BF139:BG139"/>
    <mergeCell ref="G140:H140"/>
    <mergeCell ref="M140:N140"/>
    <mergeCell ref="O140:R140"/>
    <mergeCell ref="BF140:BG140"/>
    <mergeCell ref="G141:H141"/>
    <mergeCell ref="I141:J141"/>
    <mergeCell ref="K141:L141"/>
    <mergeCell ref="M141:N141"/>
    <mergeCell ref="O141:R141"/>
    <mergeCell ref="BF141:BG141"/>
    <mergeCell ref="C136:C138"/>
    <mergeCell ref="D136:F138"/>
    <mergeCell ref="G136:H136"/>
    <mergeCell ref="M136:N136"/>
    <mergeCell ref="O136:R136"/>
    <mergeCell ref="S136:U138"/>
    <mergeCell ref="BF136:BG136"/>
    <mergeCell ref="G137:H137"/>
    <mergeCell ref="M137:N137"/>
    <mergeCell ref="O137:R137"/>
    <mergeCell ref="BF137:BG137"/>
    <mergeCell ref="G138:H138"/>
    <mergeCell ref="I138:J138"/>
    <mergeCell ref="K138:L138"/>
    <mergeCell ref="M138:N138"/>
    <mergeCell ref="O138:R138"/>
    <mergeCell ref="BF138:BG138"/>
    <mergeCell ref="C133:C135"/>
    <mergeCell ref="D133:F135"/>
    <mergeCell ref="G133:H133"/>
    <mergeCell ref="M133:N133"/>
    <mergeCell ref="O133:R133"/>
    <mergeCell ref="S133:U135"/>
    <mergeCell ref="BF133:BG133"/>
    <mergeCell ref="G134:H134"/>
    <mergeCell ref="M134:N134"/>
    <mergeCell ref="O134:R134"/>
    <mergeCell ref="BF134:BG134"/>
    <mergeCell ref="G135:H135"/>
    <mergeCell ref="I135:J135"/>
    <mergeCell ref="K135:L135"/>
    <mergeCell ref="M135:N135"/>
    <mergeCell ref="O135:R135"/>
    <mergeCell ref="BF135:BG135"/>
    <mergeCell ref="C130:C132"/>
    <mergeCell ref="D130:F132"/>
    <mergeCell ref="G130:H130"/>
    <mergeCell ref="M130:N130"/>
    <mergeCell ref="O130:R130"/>
    <mergeCell ref="S130:U132"/>
    <mergeCell ref="BF130:BG130"/>
    <mergeCell ref="G131:H131"/>
    <mergeCell ref="M131:N131"/>
    <mergeCell ref="O131:R131"/>
    <mergeCell ref="BF131:BG131"/>
    <mergeCell ref="G132:H132"/>
    <mergeCell ref="I132:J132"/>
    <mergeCell ref="K132:L132"/>
    <mergeCell ref="M132:N132"/>
    <mergeCell ref="O132:R132"/>
    <mergeCell ref="BF132:BG132"/>
    <mergeCell ref="C127:C129"/>
    <mergeCell ref="D127:F129"/>
    <mergeCell ref="G127:H127"/>
    <mergeCell ref="M127:N127"/>
    <mergeCell ref="O127:R127"/>
    <mergeCell ref="S127:U129"/>
    <mergeCell ref="BF127:BG127"/>
    <mergeCell ref="G128:H128"/>
    <mergeCell ref="M128:N128"/>
    <mergeCell ref="O128:R128"/>
    <mergeCell ref="BF128:BG128"/>
    <mergeCell ref="G129:H129"/>
    <mergeCell ref="I129:J129"/>
    <mergeCell ref="K129:L129"/>
    <mergeCell ref="M129:N129"/>
    <mergeCell ref="O129:R129"/>
    <mergeCell ref="BF129:BG129"/>
    <mergeCell ref="C124:C126"/>
    <mergeCell ref="D124:F126"/>
    <mergeCell ref="G124:H124"/>
    <mergeCell ref="M124:N124"/>
    <mergeCell ref="O124:R124"/>
    <mergeCell ref="S124:U126"/>
    <mergeCell ref="BF124:BG124"/>
    <mergeCell ref="G125:H125"/>
    <mergeCell ref="M125:N125"/>
    <mergeCell ref="O125:R125"/>
    <mergeCell ref="BF125:BG125"/>
    <mergeCell ref="G126:H126"/>
    <mergeCell ref="I126:J126"/>
    <mergeCell ref="K126:L126"/>
    <mergeCell ref="M126:N126"/>
    <mergeCell ref="O126:R126"/>
    <mergeCell ref="BF126:BG126"/>
    <mergeCell ref="C121:C123"/>
    <mergeCell ref="D121:F123"/>
    <mergeCell ref="G121:H121"/>
    <mergeCell ref="M121:N121"/>
    <mergeCell ref="O121:R121"/>
    <mergeCell ref="S121:U123"/>
    <mergeCell ref="BF121:BG121"/>
    <mergeCell ref="G122:H122"/>
    <mergeCell ref="M122:N122"/>
    <mergeCell ref="O122:R122"/>
    <mergeCell ref="BF122:BG122"/>
    <mergeCell ref="G123:H123"/>
    <mergeCell ref="I123:J123"/>
    <mergeCell ref="K123:L123"/>
    <mergeCell ref="M123:N123"/>
    <mergeCell ref="O123:R123"/>
    <mergeCell ref="BF123:BG123"/>
    <mergeCell ref="C118:C120"/>
    <mergeCell ref="D118:F120"/>
    <mergeCell ref="G118:H118"/>
    <mergeCell ref="M118:N118"/>
    <mergeCell ref="O118:R118"/>
    <mergeCell ref="S118:U120"/>
    <mergeCell ref="BF118:BG118"/>
    <mergeCell ref="G119:H119"/>
    <mergeCell ref="M119:N119"/>
    <mergeCell ref="O119:R119"/>
    <mergeCell ref="BF119:BG119"/>
    <mergeCell ref="G120:H120"/>
    <mergeCell ref="I120:J120"/>
    <mergeCell ref="K120:L120"/>
    <mergeCell ref="M120:N120"/>
    <mergeCell ref="O120:R120"/>
    <mergeCell ref="BF120:BG120"/>
    <mergeCell ref="C115:C117"/>
    <mergeCell ref="D115:F117"/>
    <mergeCell ref="G115:H115"/>
    <mergeCell ref="M115:N115"/>
    <mergeCell ref="O115:R115"/>
    <mergeCell ref="S115:U117"/>
    <mergeCell ref="BF115:BG115"/>
    <mergeCell ref="G116:H116"/>
    <mergeCell ref="M116:N116"/>
    <mergeCell ref="O116:R116"/>
    <mergeCell ref="BF116:BG116"/>
    <mergeCell ref="G117:H117"/>
    <mergeCell ref="I117:J117"/>
    <mergeCell ref="K117:L117"/>
    <mergeCell ref="M117:N117"/>
    <mergeCell ref="O117:R117"/>
    <mergeCell ref="BF117:BG117"/>
    <mergeCell ref="C112:C114"/>
    <mergeCell ref="D112:F114"/>
    <mergeCell ref="G112:H112"/>
    <mergeCell ref="M112:N112"/>
    <mergeCell ref="O112:R112"/>
    <mergeCell ref="S112:U114"/>
    <mergeCell ref="BF112:BG112"/>
    <mergeCell ref="G113:H113"/>
    <mergeCell ref="M113:N113"/>
    <mergeCell ref="O113:R113"/>
    <mergeCell ref="BF113:BG113"/>
    <mergeCell ref="G114:H114"/>
    <mergeCell ref="I114:J114"/>
    <mergeCell ref="K114:L114"/>
    <mergeCell ref="M114:N114"/>
    <mergeCell ref="O114:R114"/>
    <mergeCell ref="BF114:BG114"/>
    <mergeCell ref="C109:C111"/>
    <mergeCell ref="D109:F111"/>
    <mergeCell ref="G109:H109"/>
    <mergeCell ref="M109:N109"/>
    <mergeCell ref="O109:R109"/>
    <mergeCell ref="S109:U111"/>
    <mergeCell ref="BF109:BG109"/>
    <mergeCell ref="G110:H110"/>
    <mergeCell ref="M110:N110"/>
    <mergeCell ref="O110:R110"/>
    <mergeCell ref="BF110:BG110"/>
    <mergeCell ref="G111:H111"/>
    <mergeCell ref="I111:J111"/>
    <mergeCell ref="K111:L111"/>
    <mergeCell ref="M111:N111"/>
    <mergeCell ref="O111:R111"/>
    <mergeCell ref="BF111:BG111"/>
    <mergeCell ref="C106:C108"/>
    <mergeCell ref="D106:F108"/>
    <mergeCell ref="G106:H106"/>
    <mergeCell ref="M106:N106"/>
    <mergeCell ref="O106:R106"/>
    <mergeCell ref="S106:U108"/>
    <mergeCell ref="BF106:BG106"/>
    <mergeCell ref="G107:H107"/>
    <mergeCell ref="M107:N107"/>
    <mergeCell ref="O107:R107"/>
    <mergeCell ref="BF107:BG107"/>
    <mergeCell ref="G108:H108"/>
    <mergeCell ref="I108:J108"/>
    <mergeCell ref="K108:L108"/>
    <mergeCell ref="M108:N108"/>
    <mergeCell ref="O108:R108"/>
    <mergeCell ref="BF108:BG108"/>
    <mergeCell ref="C103:C105"/>
    <mergeCell ref="D103:F105"/>
    <mergeCell ref="G103:H103"/>
    <mergeCell ref="M103:N103"/>
    <mergeCell ref="O103:R103"/>
    <mergeCell ref="S103:U105"/>
    <mergeCell ref="BF103:BG103"/>
    <mergeCell ref="G104:H104"/>
    <mergeCell ref="M104:N104"/>
    <mergeCell ref="O104:R104"/>
    <mergeCell ref="BF104:BG104"/>
    <mergeCell ref="G105:H105"/>
    <mergeCell ref="I105:J105"/>
    <mergeCell ref="K105:L105"/>
    <mergeCell ref="M105:N105"/>
    <mergeCell ref="O105:R105"/>
    <mergeCell ref="BF105:BG105"/>
    <mergeCell ref="C100:C102"/>
    <mergeCell ref="D100:F102"/>
    <mergeCell ref="G100:H100"/>
    <mergeCell ref="M100:N100"/>
    <mergeCell ref="O100:R100"/>
    <mergeCell ref="S100:U102"/>
    <mergeCell ref="BF100:BG100"/>
    <mergeCell ref="G101:H101"/>
    <mergeCell ref="M101:N101"/>
    <mergeCell ref="O101:R101"/>
    <mergeCell ref="BF101:BG101"/>
    <mergeCell ref="G102:H102"/>
    <mergeCell ref="I102:J102"/>
    <mergeCell ref="K102:L102"/>
    <mergeCell ref="M102:N102"/>
    <mergeCell ref="O102:R102"/>
    <mergeCell ref="BF102:BG102"/>
    <mergeCell ref="C97:C99"/>
    <mergeCell ref="D97:F99"/>
    <mergeCell ref="G97:H97"/>
    <mergeCell ref="M97:N97"/>
    <mergeCell ref="O97:R97"/>
    <mergeCell ref="S97:U99"/>
    <mergeCell ref="BF97:BG97"/>
    <mergeCell ref="G98:H98"/>
    <mergeCell ref="M98:N98"/>
    <mergeCell ref="O98:R98"/>
    <mergeCell ref="BF98:BG98"/>
    <mergeCell ref="G99:H99"/>
    <mergeCell ref="I99:J99"/>
    <mergeCell ref="K99:L99"/>
    <mergeCell ref="M99:N99"/>
    <mergeCell ref="O99:R99"/>
    <mergeCell ref="BF99:BG99"/>
    <mergeCell ref="C94:C96"/>
    <mergeCell ref="D94:F96"/>
    <mergeCell ref="G94:H94"/>
    <mergeCell ref="M94:N94"/>
    <mergeCell ref="O94:R94"/>
    <mergeCell ref="S94:U96"/>
    <mergeCell ref="BF94:BG94"/>
    <mergeCell ref="G95:H95"/>
    <mergeCell ref="M95:N95"/>
    <mergeCell ref="O95:R95"/>
    <mergeCell ref="BF95:BG95"/>
    <mergeCell ref="G96:H96"/>
    <mergeCell ref="I96:J96"/>
    <mergeCell ref="K96:L96"/>
    <mergeCell ref="M96:N96"/>
    <mergeCell ref="O96:R96"/>
    <mergeCell ref="BF96:BG96"/>
    <mergeCell ref="C91:C93"/>
    <mergeCell ref="D91:F93"/>
    <mergeCell ref="G91:H91"/>
    <mergeCell ref="M91:N91"/>
    <mergeCell ref="O91:R91"/>
    <mergeCell ref="S91:U93"/>
    <mergeCell ref="BF91:BG91"/>
    <mergeCell ref="G92:H92"/>
    <mergeCell ref="M92:N92"/>
    <mergeCell ref="O92:R92"/>
    <mergeCell ref="BF92:BG92"/>
    <mergeCell ref="G93:H93"/>
    <mergeCell ref="I93:J93"/>
    <mergeCell ref="K93:L93"/>
    <mergeCell ref="M93:N93"/>
    <mergeCell ref="O93:R93"/>
    <mergeCell ref="BF93:BG93"/>
    <mergeCell ref="C88:C90"/>
    <mergeCell ref="D88:F90"/>
    <mergeCell ref="G88:H88"/>
    <mergeCell ref="M88:N88"/>
    <mergeCell ref="O88:R88"/>
    <mergeCell ref="S88:U90"/>
    <mergeCell ref="BF88:BG88"/>
    <mergeCell ref="G89:H89"/>
    <mergeCell ref="M89:N89"/>
    <mergeCell ref="O89:R89"/>
    <mergeCell ref="BF89:BG89"/>
    <mergeCell ref="G90:H90"/>
    <mergeCell ref="I90:J90"/>
    <mergeCell ref="K90:L90"/>
    <mergeCell ref="M90:N90"/>
    <mergeCell ref="O90:R90"/>
    <mergeCell ref="BF90:BG90"/>
    <mergeCell ref="C85:C87"/>
    <mergeCell ref="D85:F87"/>
    <mergeCell ref="G85:H85"/>
    <mergeCell ref="M85:N85"/>
    <mergeCell ref="O85:R85"/>
    <mergeCell ref="S85:U87"/>
    <mergeCell ref="BF85:BG85"/>
    <mergeCell ref="G86:H86"/>
    <mergeCell ref="M86:N86"/>
    <mergeCell ref="O86:R86"/>
    <mergeCell ref="BF86:BG86"/>
    <mergeCell ref="G87:H87"/>
    <mergeCell ref="I87:J87"/>
    <mergeCell ref="K87:L87"/>
    <mergeCell ref="M87:N87"/>
    <mergeCell ref="O87:R87"/>
    <mergeCell ref="BF87:BG87"/>
    <mergeCell ref="C82:C84"/>
    <mergeCell ref="D82:F84"/>
    <mergeCell ref="G82:H82"/>
    <mergeCell ref="M82:N82"/>
    <mergeCell ref="O82:R82"/>
    <mergeCell ref="S82:U84"/>
    <mergeCell ref="BF82:BG82"/>
    <mergeCell ref="G83:H83"/>
    <mergeCell ref="M83:N83"/>
    <mergeCell ref="O83:R83"/>
    <mergeCell ref="BF83:BG83"/>
    <mergeCell ref="G84:H84"/>
    <mergeCell ref="I84:J84"/>
    <mergeCell ref="K84:L84"/>
    <mergeCell ref="M84:N84"/>
    <mergeCell ref="O84:R84"/>
    <mergeCell ref="BF84:BG84"/>
    <mergeCell ref="C79:C81"/>
    <mergeCell ref="D79:F81"/>
    <mergeCell ref="G79:H79"/>
    <mergeCell ref="M79:N79"/>
    <mergeCell ref="O79:R79"/>
    <mergeCell ref="S79:U81"/>
    <mergeCell ref="BF79:BG79"/>
    <mergeCell ref="G80:H80"/>
    <mergeCell ref="M80:N80"/>
    <mergeCell ref="O80:R80"/>
    <mergeCell ref="BF80:BG80"/>
    <mergeCell ref="G81:H81"/>
    <mergeCell ref="I81:J81"/>
    <mergeCell ref="K81:L81"/>
    <mergeCell ref="M81:N81"/>
    <mergeCell ref="O81:R81"/>
    <mergeCell ref="BF81:BG81"/>
    <mergeCell ref="C76:C78"/>
    <mergeCell ref="D76:F78"/>
    <mergeCell ref="G76:H76"/>
    <mergeCell ref="M76:N76"/>
    <mergeCell ref="O76:R76"/>
    <mergeCell ref="S76:U78"/>
    <mergeCell ref="BF76:BG76"/>
    <mergeCell ref="G77:H77"/>
    <mergeCell ref="M77:N77"/>
    <mergeCell ref="O77:R77"/>
    <mergeCell ref="BF77:BG77"/>
    <mergeCell ref="G78:H78"/>
    <mergeCell ref="I78:J78"/>
    <mergeCell ref="K78:L78"/>
    <mergeCell ref="M78:N78"/>
    <mergeCell ref="O78:R78"/>
    <mergeCell ref="BF78:BG78"/>
    <mergeCell ref="C73:C75"/>
    <mergeCell ref="D73:F75"/>
    <mergeCell ref="G73:H73"/>
    <mergeCell ref="M73:N73"/>
    <mergeCell ref="O73:R73"/>
    <mergeCell ref="S73:U75"/>
    <mergeCell ref="BF73:BG73"/>
    <mergeCell ref="G74:H74"/>
    <mergeCell ref="M74:N74"/>
    <mergeCell ref="O74:R74"/>
    <mergeCell ref="BF74:BG74"/>
    <mergeCell ref="G75:H75"/>
    <mergeCell ref="I75:J75"/>
    <mergeCell ref="K75:L75"/>
    <mergeCell ref="M75:N75"/>
    <mergeCell ref="O75:R75"/>
    <mergeCell ref="BF75:BG75"/>
    <mergeCell ref="C70:C72"/>
    <mergeCell ref="D70:F72"/>
    <mergeCell ref="G70:H70"/>
    <mergeCell ref="M70:N70"/>
    <mergeCell ref="O70:R70"/>
    <mergeCell ref="S70:U72"/>
    <mergeCell ref="BF70:BG70"/>
    <mergeCell ref="G71:H71"/>
    <mergeCell ref="M71:N71"/>
    <mergeCell ref="O71:R71"/>
    <mergeCell ref="BF71:BG71"/>
    <mergeCell ref="G72:H72"/>
    <mergeCell ref="I72:J72"/>
    <mergeCell ref="K72:L72"/>
    <mergeCell ref="M72:N72"/>
    <mergeCell ref="O72:R72"/>
    <mergeCell ref="BF72:BG72"/>
    <mergeCell ref="C67:C69"/>
    <mergeCell ref="D67:F69"/>
    <mergeCell ref="G67:H67"/>
    <mergeCell ref="M67:N67"/>
    <mergeCell ref="O67:R67"/>
    <mergeCell ref="S67:U69"/>
    <mergeCell ref="BF67:BG67"/>
    <mergeCell ref="G68:H68"/>
    <mergeCell ref="M68:N68"/>
    <mergeCell ref="O68:R68"/>
    <mergeCell ref="BF68:BG68"/>
    <mergeCell ref="G69:H69"/>
    <mergeCell ref="I69:J69"/>
    <mergeCell ref="K69:L69"/>
    <mergeCell ref="M69:N69"/>
    <mergeCell ref="O69:R69"/>
    <mergeCell ref="BF69:BG69"/>
    <mergeCell ref="C64:C66"/>
    <mergeCell ref="D64:F66"/>
    <mergeCell ref="G64:H64"/>
    <mergeCell ref="M64:N64"/>
    <mergeCell ref="O64:R64"/>
    <mergeCell ref="S64:U66"/>
    <mergeCell ref="BF64:BG64"/>
    <mergeCell ref="G65:H65"/>
    <mergeCell ref="M65:N65"/>
    <mergeCell ref="O65:R65"/>
    <mergeCell ref="BF65:BG65"/>
    <mergeCell ref="G66:H66"/>
    <mergeCell ref="I66:J66"/>
    <mergeCell ref="K66:L66"/>
    <mergeCell ref="M66:N66"/>
    <mergeCell ref="O66:R66"/>
    <mergeCell ref="BF66:BG66"/>
    <mergeCell ref="C61:C63"/>
    <mergeCell ref="D61:F63"/>
    <mergeCell ref="G61:H61"/>
    <mergeCell ref="M61:N61"/>
    <mergeCell ref="O61:R61"/>
    <mergeCell ref="S61:U63"/>
    <mergeCell ref="BF61:BG61"/>
    <mergeCell ref="G62:H62"/>
    <mergeCell ref="M62:N62"/>
    <mergeCell ref="O62:R62"/>
    <mergeCell ref="BF62:BG62"/>
    <mergeCell ref="G63:H63"/>
    <mergeCell ref="I63:J63"/>
    <mergeCell ref="K63:L63"/>
    <mergeCell ref="M63:N63"/>
    <mergeCell ref="O63:R63"/>
    <mergeCell ref="BF63:BG63"/>
    <mergeCell ref="BF55:BG55"/>
    <mergeCell ref="G56:H56"/>
    <mergeCell ref="M56:N56"/>
    <mergeCell ref="O56:R56"/>
    <mergeCell ref="BF56:BG56"/>
    <mergeCell ref="G57:H57"/>
    <mergeCell ref="I57:J57"/>
    <mergeCell ref="K57:L57"/>
    <mergeCell ref="M57:N57"/>
    <mergeCell ref="O57:R57"/>
    <mergeCell ref="BF57:BG57"/>
    <mergeCell ref="C58:C60"/>
    <mergeCell ref="D58:F60"/>
    <mergeCell ref="G58:H58"/>
    <mergeCell ref="M58:N58"/>
    <mergeCell ref="O58:R58"/>
    <mergeCell ref="S58:U60"/>
    <mergeCell ref="BF58:BG58"/>
    <mergeCell ref="G59:H59"/>
    <mergeCell ref="M59:N59"/>
    <mergeCell ref="O59:R59"/>
    <mergeCell ref="BF59:BG59"/>
    <mergeCell ref="G60:H60"/>
    <mergeCell ref="I60:J60"/>
    <mergeCell ref="K60:L60"/>
    <mergeCell ref="M60:N60"/>
    <mergeCell ref="O60:R60"/>
    <mergeCell ref="BF60:BG60"/>
    <mergeCell ref="BH52:BI52"/>
    <mergeCell ref="BH53:BI53"/>
    <mergeCell ref="BH54:BI54"/>
    <mergeCell ref="BH55:BI55"/>
    <mergeCell ref="BH56:BI56"/>
    <mergeCell ref="BH57:BI57"/>
    <mergeCell ref="BH58:BI58"/>
    <mergeCell ref="BH59:BI59"/>
    <mergeCell ref="BH60:BI60"/>
    <mergeCell ref="C52:C54"/>
    <mergeCell ref="D52:F54"/>
    <mergeCell ref="G52:H52"/>
    <mergeCell ref="M52:N52"/>
    <mergeCell ref="O52:R52"/>
    <mergeCell ref="S52:U54"/>
    <mergeCell ref="BF52:BG52"/>
    <mergeCell ref="G53:H53"/>
    <mergeCell ref="M53:N53"/>
    <mergeCell ref="O53:R53"/>
    <mergeCell ref="BF53:BG53"/>
    <mergeCell ref="G54:H54"/>
    <mergeCell ref="I54:J54"/>
    <mergeCell ref="K54:L54"/>
    <mergeCell ref="M54:N54"/>
    <mergeCell ref="O54:R54"/>
    <mergeCell ref="BF54:BG54"/>
    <mergeCell ref="C55:C57"/>
    <mergeCell ref="D55:F57"/>
    <mergeCell ref="G55:H55"/>
    <mergeCell ref="M55:N55"/>
    <mergeCell ref="O55:R55"/>
    <mergeCell ref="S55:U57"/>
    <mergeCell ref="BH70:BI70"/>
    <mergeCell ref="BH71:BI71"/>
    <mergeCell ref="BH72:BI72"/>
    <mergeCell ref="BH73:BI73"/>
    <mergeCell ref="BH74:BI74"/>
    <mergeCell ref="BH75:BI75"/>
    <mergeCell ref="BH76:BI76"/>
    <mergeCell ref="BH77:BI77"/>
    <mergeCell ref="BH78:BI78"/>
    <mergeCell ref="BH61:BI61"/>
    <mergeCell ref="BH62:BI62"/>
    <mergeCell ref="BH63:BI63"/>
    <mergeCell ref="BH64:BI64"/>
    <mergeCell ref="BH65:BI65"/>
    <mergeCell ref="BH66:BI66"/>
    <mergeCell ref="BH67:BI67"/>
    <mergeCell ref="BH68:BI68"/>
    <mergeCell ref="BH69:BI69"/>
    <mergeCell ref="BH88:BI88"/>
    <mergeCell ref="BH89:BI89"/>
    <mergeCell ref="BH90:BI90"/>
    <mergeCell ref="BH91:BI91"/>
    <mergeCell ref="BH92:BI92"/>
    <mergeCell ref="BH93:BI93"/>
    <mergeCell ref="BH94:BI94"/>
    <mergeCell ref="BH95:BI95"/>
    <mergeCell ref="BH96:BI96"/>
    <mergeCell ref="BH79:BI79"/>
    <mergeCell ref="BH80:BI80"/>
    <mergeCell ref="BH81:BI81"/>
    <mergeCell ref="BH82:BI82"/>
    <mergeCell ref="BH83:BI83"/>
    <mergeCell ref="BH84:BI84"/>
    <mergeCell ref="BH85:BI85"/>
    <mergeCell ref="BH86:BI86"/>
    <mergeCell ref="BH87:BI87"/>
    <mergeCell ref="BH106:BI106"/>
    <mergeCell ref="BH107:BI107"/>
    <mergeCell ref="BH108:BI108"/>
    <mergeCell ref="BH109:BI109"/>
    <mergeCell ref="BH110:BI110"/>
    <mergeCell ref="BH111:BI111"/>
    <mergeCell ref="BH112:BI112"/>
    <mergeCell ref="BH113:BI113"/>
    <mergeCell ref="BH114:BI114"/>
    <mergeCell ref="BH97:BI97"/>
    <mergeCell ref="BH98:BI98"/>
    <mergeCell ref="BH99:BI99"/>
    <mergeCell ref="BH100:BI100"/>
    <mergeCell ref="BH101:BI101"/>
    <mergeCell ref="BH102:BI102"/>
    <mergeCell ref="BH103:BI103"/>
    <mergeCell ref="BH104:BI104"/>
    <mergeCell ref="BH105:BI105"/>
    <mergeCell ref="BH124:BI124"/>
    <mergeCell ref="BH125:BI125"/>
    <mergeCell ref="BH126:BI126"/>
    <mergeCell ref="BH127:BI127"/>
    <mergeCell ref="BH128:BI128"/>
    <mergeCell ref="BH129:BI129"/>
    <mergeCell ref="BH130:BI130"/>
    <mergeCell ref="BH131:BI131"/>
    <mergeCell ref="BH132:BI132"/>
    <mergeCell ref="BH115:BI115"/>
    <mergeCell ref="BH116:BI116"/>
    <mergeCell ref="BH117:BI117"/>
    <mergeCell ref="BH118:BI118"/>
    <mergeCell ref="BH119:BI119"/>
    <mergeCell ref="BH120:BI120"/>
    <mergeCell ref="BH121:BI121"/>
    <mergeCell ref="BH122:BI122"/>
    <mergeCell ref="BH123:BI123"/>
    <mergeCell ref="BH142:BI142"/>
    <mergeCell ref="BH143:BI143"/>
    <mergeCell ref="BH144:BI144"/>
    <mergeCell ref="BH145:BI145"/>
    <mergeCell ref="BH146:BI146"/>
    <mergeCell ref="BH147:BI147"/>
    <mergeCell ref="BH148:BI148"/>
    <mergeCell ref="BH149:BI149"/>
    <mergeCell ref="BH150:BI150"/>
    <mergeCell ref="BH133:BI133"/>
    <mergeCell ref="BH134:BI134"/>
    <mergeCell ref="BH135:BI135"/>
    <mergeCell ref="BH136:BI136"/>
    <mergeCell ref="BH137:BI137"/>
    <mergeCell ref="BH138:BI138"/>
    <mergeCell ref="BH139:BI139"/>
    <mergeCell ref="BH140:BI140"/>
    <mergeCell ref="BH141:BI141"/>
    <mergeCell ref="BH160:BI160"/>
    <mergeCell ref="BH161:BI161"/>
    <mergeCell ref="BH162:BI162"/>
    <mergeCell ref="BH163:BI163"/>
    <mergeCell ref="BH164:BI164"/>
    <mergeCell ref="BH165:BI165"/>
    <mergeCell ref="BH166:BI166"/>
    <mergeCell ref="BH167:BI167"/>
    <mergeCell ref="BH168:BI168"/>
    <mergeCell ref="BH151:BI151"/>
    <mergeCell ref="BH152:BI152"/>
    <mergeCell ref="BH153:BI153"/>
    <mergeCell ref="BH154:BI154"/>
    <mergeCell ref="BH155:BI155"/>
    <mergeCell ref="BH156:BI156"/>
    <mergeCell ref="BH157:BI157"/>
    <mergeCell ref="BH158:BI158"/>
    <mergeCell ref="BH159:BI159"/>
    <mergeCell ref="BH178:BI178"/>
    <mergeCell ref="BH179:BI179"/>
    <mergeCell ref="BH180:BI180"/>
    <mergeCell ref="BH181:BI181"/>
    <mergeCell ref="BH182:BI182"/>
    <mergeCell ref="BH183:BI183"/>
    <mergeCell ref="BH184:BI184"/>
    <mergeCell ref="BH185:BI185"/>
    <mergeCell ref="BH186:BI186"/>
    <mergeCell ref="BH169:BI169"/>
    <mergeCell ref="BH170:BI170"/>
    <mergeCell ref="BH171:BI171"/>
    <mergeCell ref="BH172:BI172"/>
    <mergeCell ref="BH173:BI173"/>
    <mergeCell ref="BH174:BI174"/>
    <mergeCell ref="BH175:BI175"/>
    <mergeCell ref="BH176:BI176"/>
    <mergeCell ref="BH177:BI177"/>
    <mergeCell ref="BH187:BI187"/>
    <mergeCell ref="BH188:BI188"/>
    <mergeCell ref="BH189:BI189"/>
    <mergeCell ref="BH190:BI190"/>
    <mergeCell ref="BH191:BI191"/>
    <mergeCell ref="BH192:BI192"/>
    <mergeCell ref="BH193:BI193"/>
    <mergeCell ref="BH194:BI194"/>
    <mergeCell ref="BH195:BI195"/>
    <mergeCell ref="BJ52:BN54"/>
    <mergeCell ref="BJ55:BN57"/>
    <mergeCell ref="BJ58:BN60"/>
    <mergeCell ref="BJ61:BN63"/>
    <mergeCell ref="BJ64:BN66"/>
    <mergeCell ref="BJ67:BN69"/>
    <mergeCell ref="BJ70:BN72"/>
    <mergeCell ref="BJ73:BN75"/>
    <mergeCell ref="BJ76:BN78"/>
    <mergeCell ref="BJ79:BN81"/>
    <mergeCell ref="BJ82:BN84"/>
    <mergeCell ref="BJ85:BN87"/>
    <mergeCell ref="BJ88:BN90"/>
    <mergeCell ref="BJ91:BN93"/>
    <mergeCell ref="BJ94:BN96"/>
    <mergeCell ref="BJ97:BN99"/>
    <mergeCell ref="BJ100:BN102"/>
    <mergeCell ref="BJ103:BN105"/>
    <mergeCell ref="BJ106:BN108"/>
    <mergeCell ref="BJ109:BN111"/>
    <mergeCell ref="BJ112:BN114"/>
    <mergeCell ref="BJ115:BN117"/>
    <mergeCell ref="BJ118:BN120"/>
    <mergeCell ref="BJ172:BN174"/>
    <mergeCell ref="BJ175:BN177"/>
    <mergeCell ref="BJ178:BN180"/>
    <mergeCell ref="BJ181:BN183"/>
    <mergeCell ref="BJ184:BN186"/>
    <mergeCell ref="BJ187:BN189"/>
    <mergeCell ref="BJ190:BN192"/>
    <mergeCell ref="BJ193:BN195"/>
    <mergeCell ref="BJ196:BN198"/>
    <mergeCell ref="BJ199:BN201"/>
    <mergeCell ref="BJ202:BN204"/>
    <mergeCell ref="BJ121:BN123"/>
    <mergeCell ref="BJ124:BN126"/>
    <mergeCell ref="BJ127:BN129"/>
    <mergeCell ref="BJ130:BN132"/>
    <mergeCell ref="BJ133:BN135"/>
    <mergeCell ref="BJ136:BN138"/>
    <mergeCell ref="BJ139:BN141"/>
    <mergeCell ref="BJ142:BN144"/>
    <mergeCell ref="BJ145:BN147"/>
    <mergeCell ref="BJ148:BN150"/>
    <mergeCell ref="BJ151:BN153"/>
    <mergeCell ref="BJ154:BN156"/>
    <mergeCell ref="BJ157:BN159"/>
    <mergeCell ref="BJ160:BN162"/>
    <mergeCell ref="BJ163:BN165"/>
    <mergeCell ref="BJ166:BN168"/>
    <mergeCell ref="BJ169:BN171"/>
  </mergeCells>
  <phoneticPr fontId="2"/>
  <conditionalFormatting sqref="AA21:AG21 AA253:BE254 AD257 AA257:AB257 AA263:AD264 AS262:BE264 AS259:BE260 AA255:AD255 AS255:AT255 AV255:BE255 AS257:AT258">
    <cfRule type="expression" dxfId="444" priority="475">
      <formula>OR(#REF!=$B20,#REF!=$B20)</formula>
    </cfRule>
  </conditionalFormatting>
  <conditionalFormatting sqref="AS266:BE266">
    <cfRule type="expression" dxfId="443" priority="476">
      <formula>OR(#REF!=$B253,#REF!=$B253)</formula>
    </cfRule>
  </conditionalFormatting>
  <conditionalFormatting sqref="AS261:BE261">
    <cfRule type="expression" dxfId="442" priority="477">
      <formula>OR(#REF!=$B253,#REF!=$B253)</formula>
    </cfRule>
  </conditionalFormatting>
  <conditionalFormatting sqref="AD256 AA256:AB256 AA265:AD265 AS265:BE265 AS256:BE256">
    <cfRule type="expression" dxfId="441" priority="478">
      <formula>OR(#REF!=$B254,#REF!=$B254)</formula>
    </cfRule>
  </conditionalFormatting>
  <conditionalFormatting sqref="AQ257:AR257 AQ263:AR264 AQ255:AR255">
    <cfRule type="expression" dxfId="440" priority="471">
      <formula>OR(#REF!=$B254,#REF!=$B254)</formula>
    </cfRule>
  </conditionalFormatting>
  <conditionalFormatting sqref="AQ256:AR256 AQ265:AR265">
    <cfRule type="expression" dxfId="439" priority="474">
      <formula>OR(#REF!=$B254,#REF!=$B254)</formula>
    </cfRule>
  </conditionalFormatting>
  <conditionalFormatting sqref="AH21:AN21">
    <cfRule type="expression" dxfId="438" priority="449">
      <formula>OR(#REF!=$B20,#REF!=$B20)</formula>
    </cfRule>
  </conditionalFormatting>
  <conditionalFormatting sqref="AO21:AU21">
    <cfRule type="expression" dxfId="437" priority="448">
      <formula>OR(#REF!=$B20,#REF!=$B20)</formula>
    </cfRule>
  </conditionalFormatting>
  <conditionalFormatting sqref="AV21:BB21">
    <cfRule type="expression" dxfId="436" priority="447">
      <formula>OR(#REF!=$B20,#REF!=$B20)</formula>
    </cfRule>
  </conditionalFormatting>
  <conditionalFormatting sqref="BC21:BE21">
    <cfRule type="expression" dxfId="435" priority="446">
      <formula>OR(#REF!=$B20,#REF!=$B20)</formula>
    </cfRule>
  </conditionalFormatting>
  <conditionalFormatting sqref="AA24:AG24">
    <cfRule type="expression" dxfId="434" priority="445">
      <formula>OR(#REF!=$B23,#REF!=$B23)</formula>
    </cfRule>
  </conditionalFormatting>
  <conditionalFormatting sqref="AH24:AN24">
    <cfRule type="expression" dxfId="433" priority="444">
      <formula>OR(#REF!=$B23,#REF!=$B23)</formula>
    </cfRule>
  </conditionalFormatting>
  <conditionalFormatting sqref="AO24:AU24">
    <cfRule type="expression" dxfId="432" priority="443">
      <formula>OR(#REF!=$B23,#REF!=$B23)</formula>
    </cfRule>
  </conditionalFormatting>
  <conditionalFormatting sqref="AV24:BB24">
    <cfRule type="expression" dxfId="431" priority="442">
      <formula>OR(#REF!=$B23,#REF!=$B23)</formula>
    </cfRule>
  </conditionalFormatting>
  <conditionalFormatting sqref="BC24:BE24">
    <cfRule type="expression" dxfId="430" priority="441">
      <formula>OR(#REF!=$B23,#REF!=$B23)</formula>
    </cfRule>
  </conditionalFormatting>
  <conditionalFormatting sqref="AA27:AG27">
    <cfRule type="expression" dxfId="429" priority="440">
      <formula>OR(#REF!=$B26,#REF!=$B26)</formula>
    </cfRule>
  </conditionalFormatting>
  <conditionalFormatting sqref="AH27:AN27">
    <cfRule type="expression" dxfId="428" priority="439">
      <formula>OR(#REF!=$B26,#REF!=$B26)</formula>
    </cfRule>
  </conditionalFormatting>
  <conditionalFormatting sqref="AO27:AU27">
    <cfRule type="expression" dxfId="427" priority="438">
      <formula>OR(#REF!=$B26,#REF!=$B26)</formula>
    </cfRule>
  </conditionalFormatting>
  <conditionalFormatting sqref="AV27:BB27">
    <cfRule type="expression" dxfId="426" priority="437">
      <formula>OR(#REF!=$B26,#REF!=$B26)</formula>
    </cfRule>
  </conditionalFormatting>
  <conditionalFormatting sqref="BC27:BE27">
    <cfRule type="expression" dxfId="425" priority="436">
      <formula>OR(#REF!=$B26,#REF!=$B26)</formula>
    </cfRule>
  </conditionalFormatting>
  <conditionalFormatting sqref="AA30:AG30">
    <cfRule type="expression" dxfId="424" priority="435">
      <formula>OR(#REF!=$B29,#REF!=$B29)</formula>
    </cfRule>
  </conditionalFormatting>
  <conditionalFormatting sqref="AH30:AN30">
    <cfRule type="expression" dxfId="423" priority="434">
      <formula>OR(#REF!=$B29,#REF!=$B29)</formula>
    </cfRule>
  </conditionalFormatting>
  <conditionalFormatting sqref="AO30:AU30">
    <cfRule type="expression" dxfId="422" priority="433">
      <formula>OR(#REF!=$B29,#REF!=$B29)</formula>
    </cfRule>
  </conditionalFormatting>
  <conditionalFormatting sqref="AV30:BB30">
    <cfRule type="expression" dxfId="421" priority="432">
      <formula>OR(#REF!=$B29,#REF!=$B29)</formula>
    </cfRule>
  </conditionalFormatting>
  <conditionalFormatting sqref="BC30:BE30">
    <cfRule type="expression" dxfId="420" priority="431">
      <formula>OR(#REF!=$B29,#REF!=$B29)</formula>
    </cfRule>
  </conditionalFormatting>
  <conditionalFormatting sqref="AA33:AG33">
    <cfRule type="expression" dxfId="419" priority="430">
      <formula>OR(#REF!=$B32,#REF!=$B32)</formula>
    </cfRule>
  </conditionalFormatting>
  <conditionalFormatting sqref="AH33:AN33">
    <cfRule type="expression" dxfId="418" priority="429">
      <formula>OR(#REF!=$B32,#REF!=$B32)</formula>
    </cfRule>
  </conditionalFormatting>
  <conditionalFormatting sqref="AO33:AU33">
    <cfRule type="expression" dxfId="417" priority="428">
      <formula>OR(#REF!=$B32,#REF!=$B32)</formula>
    </cfRule>
  </conditionalFormatting>
  <conditionalFormatting sqref="AV33:BB33">
    <cfRule type="expression" dxfId="416" priority="427">
      <formula>OR(#REF!=$B32,#REF!=$B32)</formula>
    </cfRule>
  </conditionalFormatting>
  <conditionalFormatting sqref="BC33:BE33">
    <cfRule type="expression" dxfId="415" priority="426">
      <formula>OR(#REF!=$B32,#REF!=$B32)</formula>
    </cfRule>
  </conditionalFormatting>
  <conditionalFormatting sqref="AA36:AG36">
    <cfRule type="expression" dxfId="414" priority="425">
      <formula>OR(#REF!=$B35,#REF!=$B35)</formula>
    </cfRule>
  </conditionalFormatting>
  <conditionalFormatting sqref="AH36:AN36">
    <cfRule type="expression" dxfId="413" priority="424">
      <formula>OR(#REF!=$B35,#REF!=$B35)</formula>
    </cfRule>
  </conditionalFormatting>
  <conditionalFormatting sqref="AO36:AU36">
    <cfRule type="expression" dxfId="412" priority="423">
      <formula>OR(#REF!=$B35,#REF!=$B35)</formula>
    </cfRule>
  </conditionalFormatting>
  <conditionalFormatting sqref="AV36:BB36">
    <cfRule type="expression" dxfId="411" priority="422">
      <formula>OR(#REF!=$B35,#REF!=$B35)</formula>
    </cfRule>
  </conditionalFormatting>
  <conditionalFormatting sqref="BC36:BE36">
    <cfRule type="expression" dxfId="410" priority="421">
      <formula>OR(#REF!=$B35,#REF!=$B35)</formula>
    </cfRule>
  </conditionalFormatting>
  <conditionalFormatting sqref="AA39:AG39">
    <cfRule type="expression" dxfId="409" priority="420">
      <formula>OR(#REF!=$B38,#REF!=$B38)</formula>
    </cfRule>
  </conditionalFormatting>
  <conditionalFormatting sqref="AH39:AN39">
    <cfRule type="expression" dxfId="408" priority="419">
      <formula>OR(#REF!=$B38,#REF!=$B38)</formula>
    </cfRule>
  </conditionalFormatting>
  <conditionalFormatting sqref="AO39:AU39">
    <cfRule type="expression" dxfId="407" priority="418">
      <formula>OR(#REF!=$B38,#REF!=$B38)</formula>
    </cfRule>
  </conditionalFormatting>
  <conditionalFormatting sqref="AV39:BB39">
    <cfRule type="expression" dxfId="406" priority="417">
      <formula>OR(#REF!=$B38,#REF!=$B38)</formula>
    </cfRule>
  </conditionalFormatting>
  <conditionalFormatting sqref="BC39:BE39">
    <cfRule type="expression" dxfId="405" priority="416">
      <formula>OR(#REF!=$B38,#REF!=$B38)</formula>
    </cfRule>
  </conditionalFormatting>
  <conditionalFormatting sqref="AA42:AG42">
    <cfRule type="expression" dxfId="404" priority="415">
      <formula>OR(#REF!=$B41,#REF!=$B41)</formula>
    </cfRule>
  </conditionalFormatting>
  <conditionalFormatting sqref="AH42:AN42">
    <cfRule type="expression" dxfId="403" priority="414">
      <formula>OR(#REF!=$B41,#REF!=$B41)</formula>
    </cfRule>
  </conditionalFormatting>
  <conditionalFormatting sqref="AO42:AU42">
    <cfRule type="expression" dxfId="402" priority="413">
      <formula>OR(#REF!=$B41,#REF!=$B41)</formula>
    </cfRule>
  </conditionalFormatting>
  <conditionalFormatting sqref="AV42:BB42">
    <cfRule type="expression" dxfId="401" priority="412">
      <formula>OR(#REF!=$B41,#REF!=$B41)</formula>
    </cfRule>
  </conditionalFormatting>
  <conditionalFormatting sqref="BC42:BE42">
    <cfRule type="expression" dxfId="400" priority="411">
      <formula>OR(#REF!=$B41,#REF!=$B41)</formula>
    </cfRule>
  </conditionalFormatting>
  <conditionalFormatting sqref="AA45:AG45">
    <cfRule type="expression" dxfId="399" priority="410">
      <formula>OR(#REF!=$B44,#REF!=$B44)</formula>
    </cfRule>
  </conditionalFormatting>
  <conditionalFormatting sqref="AH45:AN45">
    <cfRule type="expression" dxfId="398" priority="409">
      <formula>OR(#REF!=$B44,#REF!=$B44)</formula>
    </cfRule>
  </conditionalFormatting>
  <conditionalFormatting sqref="AO45:AU45">
    <cfRule type="expression" dxfId="397" priority="408">
      <formula>OR(#REF!=$B44,#REF!=$B44)</formula>
    </cfRule>
  </conditionalFormatting>
  <conditionalFormatting sqref="AV45:BB45">
    <cfRule type="expression" dxfId="396" priority="407">
      <formula>OR(#REF!=$B44,#REF!=$B44)</formula>
    </cfRule>
  </conditionalFormatting>
  <conditionalFormatting sqref="BC45:BE45">
    <cfRule type="expression" dxfId="395" priority="406">
      <formula>OR(#REF!=$B44,#REF!=$B44)</formula>
    </cfRule>
  </conditionalFormatting>
  <conditionalFormatting sqref="AA48:AG48">
    <cfRule type="expression" dxfId="394" priority="405">
      <formula>OR(#REF!=$B47,#REF!=$B47)</formula>
    </cfRule>
  </conditionalFormatting>
  <conditionalFormatting sqref="AH48:AN48">
    <cfRule type="expression" dxfId="393" priority="404">
      <formula>OR(#REF!=$B47,#REF!=$B47)</formula>
    </cfRule>
  </conditionalFormatting>
  <conditionalFormatting sqref="AO48:AU48">
    <cfRule type="expression" dxfId="392" priority="403">
      <formula>OR(#REF!=$B47,#REF!=$B47)</formula>
    </cfRule>
  </conditionalFormatting>
  <conditionalFormatting sqref="AV48:BB48">
    <cfRule type="expression" dxfId="391" priority="402">
      <formula>OR(#REF!=$B47,#REF!=$B47)</formula>
    </cfRule>
  </conditionalFormatting>
  <conditionalFormatting sqref="BC48:BE48">
    <cfRule type="expression" dxfId="390" priority="401">
      <formula>OR(#REF!=$B47,#REF!=$B47)</formula>
    </cfRule>
  </conditionalFormatting>
  <conditionalFormatting sqref="AA51:AG51">
    <cfRule type="expression" dxfId="389" priority="400">
      <formula>OR(#REF!=$B50,#REF!=$B50)</formula>
    </cfRule>
  </conditionalFormatting>
  <conditionalFormatting sqref="AH51:AN51">
    <cfRule type="expression" dxfId="388" priority="399">
      <formula>OR(#REF!=$B50,#REF!=$B50)</formula>
    </cfRule>
  </conditionalFormatting>
  <conditionalFormatting sqref="AO51:AU51">
    <cfRule type="expression" dxfId="387" priority="398">
      <formula>OR(#REF!=$B50,#REF!=$B50)</formula>
    </cfRule>
  </conditionalFormatting>
  <conditionalFormatting sqref="AV51:BB51">
    <cfRule type="expression" dxfId="386" priority="397">
      <formula>OR(#REF!=$B50,#REF!=$B50)</formula>
    </cfRule>
  </conditionalFormatting>
  <conditionalFormatting sqref="BC51:BE51">
    <cfRule type="expression" dxfId="385" priority="396">
      <formula>OR(#REF!=$B50,#REF!=$B50)</formula>
    </cfRule>
  </conditionalFormatting>
  <conditionalFormatting sqref="AA207:AG207">
    <cfRule type="expression" dxfId="384" priority="350">
      <formula>OR(#REF!=$B206,#REF!=$B206)</formula>
    </cfRule>
  </conditionalFormatting>
  <conditionalFormatting sqref="AH207:AN207">
    <cfRule type="expression" dxfId="383" priority="349">
      <formula>OR(#REF!=$B206,#REF!=$B206)</formula>
    </cfRule>
  </conditionalFormatting>
  <conditionalFormatting sqref="AO207:AU207">
    <cfRule type="expression" dxfId="382" priority="348">
      <formula>OR(#REF!=$B206,#REF!=$B206)</formula>
    </cfRule>
  </conditionalFormatting>
  <conditionalFormatting sqref="AV207:BB207">
    <cfRule type="expression" dxfId="381" priority="347">
      <formula>OR(#REF!=$B206,#REF!=$B206)</formula>
    </cfRule>
  </conditionalFormatting>
  <conditionalFormatting sqref="BC207:BE207">
    <cfRule type="expression" dxfId="380" priority="346">
      <formula>OR(#REF!=$B206,#REF!=$B206)</formula>
    </cfRule>
  </conditionalFormatting>
  <conditionalFormatting sqref="AA210:AG210">
    <cfRule type="expression" dxfId="379" priority="345">
      <formula>OR(#REF!=$B209,#REF!=$B209)</formula>
    </cfRule>
  </conditionalFormatting>
  <conditionalFormatting sqref="AH210:AN210">
    <cfRule type="expression" dxfId="378" priority="344">
      <formula>OR(#REF!=$B209,#REF!=$B209)</formula>
    </cfRule>
  </conditionalFormatting>
  <conditionalFormatting sqref="AO210:AU210">
    <cfRule type="expression" dxfId="377" priority="343">
      <formula>OR(#REF!=$B209,#REF!=$B209)</formula>
    </cfRule>
  </conditionalFormatting>
  <conditionalFormatting sqref="AV210:BB210">
    <cfRule type="expression" dxfId="376" priority="342">
      <formula>OR(#REF!=$B209,#REF!=$B209)</formula>
    </cfRule>
  </conditionalFormatting>
  <conditionalFormatting sqref="BC210:BE210">
    <cfRule type="expression" dxfId="375" priority="341">
      <formula>OR(#REF!=$B209,#REF!=$B209)</formula>
    </cfRule>
  </conditionalFormatting>
  <conditionalFormatting sqref="AA213:AG213">
    <cfRule type="expression" dxfId="374" priority="340">
      <formula>OR(#REF!=$B212,#REF!=$B212)</formula>
    </cfRule>
  </conditionalFormatting>
  <conditionalFormatting sqref="AH213:AN213">
    <cfRule type="expression" dxfId="373" priority="339">
      <formula>OR(#REF!=$B212,#REF!=$B212)</formula>
    </cfRule>
  </conditionalFormatting>
  <conditionalFormatting sqref="AO213:AU213">
    <cfRule type="expression" dxfId="372" priority="338">
      <formula>OR(#REF!=$B212,#REF!=$B212)</formula>
    </cfRule>
  </conditionalFormatting>
  <conditionalFormatting sqref="AV213:BB213">
    <cfRule type="expression" dxfId="371" priority="337">
      <formula>OR(#REF!=$B212,#REF!=$B212)</formula>
    </cfRule>
  </conditionalFormatting>
  <conditionalFormatting sqref="BC213:BE213">
    <cfRule type="expression" dxfId="370" priority="336">
      <formula>OR(#REF!=$B212,#REF!=$B212)</formula>
    </cfRule>
  </conditionalFormatting>
  <conditionalFormatting sqref="AA216:AG216">
    <cfRule type="expression" dxfId="369" priority="335">
      <formula>OR(#REF!=$B215,#REF!=$B215)</formula>
    </cfRule>
  </conditionalFormatting>
  <conditionalFormatting sqref="AH216:AN216">
    <cfRule type="expression" dxfId="368" priority="334">
      <formula>OR(#REF!=$B215,#REF!=$B215)</formula>
    </cfRule>
  </conditionalFormatting>
  <conditionalFormatting sqref="AO216:AU216">
    <cfRule type="expression" dxfId="367" priority="333">
      <formula>OR(#REF!=$B215,#REF!=$B215)</formula>
    </cfRule>
  </conditionalFormatting>
  <conditionalFormatting sqref="AV216:BB216">
    <cfRule type="expression" dxfId="366" priority="332">
      <formula>OR(#REF!=$B215,#REF!=$B215)</formula>
    </cfRule>
  </conditionalFormatting>
  <conditionalFormatting sqref="BC216:BE216">
    <cfRule type="expression" dxfId="365" priority="331">
      <formula>OR(#REF!=$B215,#REF!=$B215)</formula>
    </cfRule>
  </conditionalFormatting>
  <conditionalFormatting sqref="AA219:AG219">
    <cfRule type="expression" dxfId="364" priority="330">
      <formula>OR(#REF!=$B218,#REF!=$B218)</formula>
    </cfRule>
  </conditionalFormatting>
  <conditionalFormatting sqref="AH219:AN219">
    <cfRule type="expression" dxfId="363" priority="329">
      <formula>OR(#REF!=$B218,#REF!=$B218)</formula>
    </cfRule>
  </conditionalFormatting>
  <conditionalFormatting sqref="AO219:AU219">
    <cfRule type="expression" dxfId="362" priority="328">
      <formula>OR(#REF!=$B218,#REF!=$B218)</formula>
    </cfRule>
  </conditionalFormatting>
  <conditionalFormatting sqref="AV219:BB219">
    <cfRule type="expression" dxfId="361" priority="327">
      <formula>OR(#REF!=$B218,#REF!=$B218)</formula>
    </cfRule>
  </conditionalFormatting>
  <conditionalFormatting sqref="BC219:BE219">
    <cfRule type="expression" dxfId="360" priority="326">
      <formula>OR(#REF!=$B218,#REF!=$B218)</formula>
    </cfRule>
  </conditionalFormatting>
  <conditionalFormatting sqref="AA222:AG222">
    <cfRule type="expression" dxfId="359" priority="325">
      <formula>OR(#REF!=$B221,#REF!=$B221)</formula>
    </cfRule>
  </conditionalFormatting>
  <conditionalFormatting sqref="AH222:AN222">
    <cfRule type="expression" dxfId="358" priority="324">
      <formula>OR(#REF!=$B221,#REF!=$B221)</formula>
    </cfRule>
  </conditionalFormatting>
  <conditionalFormatting sqref="AO222:AU222">
    <cfRule type="expression" dxfId="357" priority="323">
      <formula>OR(#REF!=$B221,#REF!=$B221)</formula>
    </cfRule>
  </conditionalFormatting>
  <conditionalFormatting sqref="AV222:BB222">
    <cfRule type="expression" dxfId="356" priority="322">
      <formula>OR(#REF!=$B221,#REF!=$B221)</formula>
    </cfRule>
  </conditionalFormatting>
  <conditionalFormatting sqref="BC222:BE222">
    <cfRule type="expression" dxfId="355" priority="321">
      <formula>OR(#REF!=$B221,#REF!=$B221)</formula>
    </cfRule>
  </conditionalFormatting>
  <conditionalFormatting sqref="AA225:AG225">
    <cfRule type="expression" dxfId="354" priority="320">
      <formula>OR(#REF!=$B224,#REF!=$B224)</formula>
    </cfRule>
  </conditionalFormatting>
  <conditionalFormatting sqref="AH225:AN225">
    <cfRule type="expression" dxfId="353" priority="319">
      <formula>OR(#REF!=$B224,#REF!=$B224)</formula>
    </cfRule>
  </conditionalFormatting>
  <conditionalFormatting sqref="AO225:AU225">
    <cfRule type="expression" dxfId="352" priority="318">
      <formula>OR(#REF!=$B224,#REF!=$B224)</formula>
    </cfRule>
  </conditionalFormatting>
  <conditionalFormatting sqref="AV225:BB225">
    <cfRule type="expression" dxfId="351" priority="317">
      <formula>OR(#REF!=$B224,#REF!=$B224)</formula>
    </cfRule>
  </conditionalFormatting>
  <conditionalFormatting sqref="BC225:BE225">
    <cfRule type="expression" dxfId="350" priority="316">
      <formula>OR(#REF!=$B224,#REF!=$B224)</formula>
    </cfRule>
  </conditionalFormatting>
  <conditionalFormatting sqref="AA228:AG228">
    <cfRule type="expression" dxfId="349" priority="315">
      <formula>OR(#REF!=$B227,#REF!=$B227)</formula>
    </cfRule>
  </conditionalFormatting>
  <conditionalFormatting sqref="AH228:AN228">
    <cfRule type="expression" dxfId="348" priority="314">
      <formula>OR(#REF!=$B227,#REF!=$B227)</formula>
    </cfRule>
  </conditionalFormatting>
  <conditionalFormatting sqref="AO228:AU228">
    <cfRule type="expression" dxfId="347" priority="313">
      <formula>OR(#REF!=$B227,#REF!=$B227)</formula>
    </cfRule>
  </conditionalFormatting>
  <conditionalFormatting sqref="AV228:BB228">
    <cfRule type="expression" dxfId="346" priority="312">
      <formula>OR(#REF!=$B227,#REF!=$B227)</formula>
    </cfRule>
  </conditionalFormatting>
  <conditionalFormatting sqref="BC228:BE228">
    <cfRule type="expression" dxfId="345" priority="311">
      <formula>OR(#REF!=$B227,#REF!=$B227)</formula>
    </cfRule>
  </conditionalFormatting>
  <conditionalFormatting sqref="AA231:AG231">
    <cfRule type="expression" dxfId="344" priority="310">
      <formula>OR(#REF!=$B230,#REF!=$B230)</formula>
    </cfRule>
  </conditionalFormatting>
  <conditionalFormatting sqref="AH231:AN231">
    <cfRule type="expression" dxfId="343" priority="309">
      <formula>OR(#REF!=$B230,#REF!=$B230)</formula>
    </cfRule>
  </conditionalFormatting>
  <conditionalFormatting sqref="AO231:AU231">
    <cfRule type="expression" dxfId="342" priority="308">
      <formula>OR(#REF!=$B230,#REF!=$B230)</formula>
    </cfRule>
  </conditionalFormatting>
  <conditionalFormatting sqref="AV231:BB231">
    <cfRule type="expression" dxfId="341" priority="307">
      <formula>OR(#REF!=$B230,#REF!=$B230)</formula>
    </cfRule>
  </conditionalFormatting>
  <conditionalFormatting sqref="BC231:BE231">
    <cfRule type="expression" dxfId="340" priority="306">
      <formula>OR(#REF!=$B230,#REF!=$B230)</formula>
    </cfRule>
  </conditionalFormatting>
  <conditionalFormatting sqref="AA234:AG234">
    <cfRule type="expression" dxfId="339" priority="305">
      <formula>OR(#REF!=$B233,#REF!=$B233)</formula>
    </cfRule>
  </conditionalFormatting>
  <conditionalFormatting sqref="AH234:AN234">
    <cfRule type="expression" dxfId="338" priority="304">
      <formula>OR(#REF!=$B233,#REF!=$B233)</formula>
    </cfRule>
  </conditionalFormatting>
  <conditionalFormatting sqref="AO234:AU234">
    <cfRule type="expression" dxfId="337" priority="303">
      <formula>OR(#REF!=$B233,#REF!=$B233)</formula>
    </cfRule>
  </conditionalFormatting>
  <conditionalFormatting sqref="AV234:BB234">
    <cfRule type="expression" dxfId="336" priority="302">
      <formula>OR(#REF!=$B233,#REF!=$B233)</formula>
    </cfRule>
  </conditionalFormatting>
  <conditionalFormatting sqref="BC234:BE234">
    <cfRule type="expression" dxfId="335" priority="301">
      <formula>OR(#REF!=$B233,#REF!=$B233)</formula>
    </cfRule>
  </conditionalFormatting>
  <conditionalFormatting sqref="AA237:AG237">
    <cfRule type="expression" dxfId="334" priority="300">
      <formula>OR(#REF!=$B236,#REF!=$B236)</formula>
    </cfRule>
  </conditionalFormatting>
  <conditionalFormatting sqref="AH237:AN237">
    <cfRule type="expression" dxfId="333" priority="299">
      <formula>OR(#REF!=$B236,#REF!=$B236)</formula>
    </cfRule>
  </conditionalFormatting>
  <conditionalFormatting sqref="AO237:AU237">
    <cfRule type="expression" dxfId="332" priority="298">
      <formula>OR(#REF!=$B236,#REF!=$B236)</formula>
    </cfRule>
  </conditionalFormatting>
  <conditionalFormatting sqref="AV237:BB237">
    <cfRule type="expression" dxfId="331" priority="297">
      <formula>OR(#REF!=$B236,#REF!=$B236)</formula>
    </cfRule>
  </conditionalFormatting>
  <conditionalFormatting sqref="BC237:BE237">
    <cfRule type="expression" dxfId="330" priority="296">
      <formula>OR(#REF!=$B236,#REF!=$B236)</formula>
    </cfRule>
  </conditionalFormatting>
  <conditionalFormatting sqref="AA240:AG240">
    <cfRule type="expression" dxfId="329" priority="295">
      <formula>OR(#REF!=$B239,#REF!=$B239)</formula>
    </cfRule>
  </conditionalFormatting>
  <conditionalFormatting sqref="AH240:AN240">
    <cfRule type="expression" dxfId="328" priority="294">
      <formula>OR(#REF!=$B239,#REF!=$B239)</formula>
    </cfRule>
  </conditionalFormatting>
  <conditionalFormatting sqref="AO240:AU240">
    <cfRule type="expression" dxfId="327" priority="293">
      <formula>OR(#REF!=$B239,#REF!=$B239)</formula>
    </cfRule>
  </conditionalFormatting>
  <conditionalFormatting sqref="AV240:BB240">
    <cfRule type="expression" dxfId="326" priority="292">
      <formula>OR(#REF!=$B239,#REF!=$B239)</formula>
    </cfRule>
  </conditionalFormatting>
  <conditionalFormatting sqref="BC240:BE240">
    <cfRule type="expression" dxfId="325" priority="291">
      <formula>OR(#REF!=$B239,#REF!=$B239)</formula>
    </cfRule>
  </conditionalFormatting>
  <conditionalFormatting sqref="AA243:AG243">
    <cfRule type="expression" dxfId="324" priority="290">
      <formula>OR(#REF!=$B242,#REF!=$B242)</formula>
    </cfRule>
  </conditionalFormatting>
  <conditionalFormatting sqref="AH243:AN243">
    <cfRule type="expression" dxfId="323" priority="289">
      <formula>OR(#REF!=$B242,#REF!=$B242)</formula>
    </cfRule>
  </conditionalFormatting>
  <conditionalFormatting sqref="AO243:AU243">
    <cfRule type="expression" dxfId="322" priority="288">
      <formula>OR(#REF!=$B242,#REF!=$B242)</formula>
    </cfRule>
  </conditionalFormatting>
  <conditionalFormatting sqref="AV243:BB243">
    <cfRule type="expression" dxfId="321" priority="287">
      <formula>OR(#REF!=$B242,#REF!=$B242)</formula>
    </cfRule>
  </conditionalFormatting>
  <conditionalFormatting sqref="BC243:BE243">
    <cfRule type="expression" dxfId="320" priority="286">
      <formula>OR(#REF!=$B242,#REF!=$B242)</formula>
    </cfRule>
  </conditionalFormatting>
  <conditionalFormatting sqref="AA246:AG246">
    <cfRule type="expression" dxfId="319" priority="285">
      <formula>OR(#REF!=$B245,#REF!=$B245)</formula>
    </cfRule>
  </conditionalFormatting>
  <conditionalFormatting sqref="AH246:AN246">
    <cfRule type="expression" dxfId="318" priority="284">
      <formula>OR(#REF!=$B245,#REF!=$B245)</formula>
    </cfRule>
  </conditionalFormatting>
  <conditionalFormatting sqref="AO246:AU246">
    <cfRule type="expression" dxfId="317" priority="283">
      <formula>OR(#REF!=$B245,#REF!=$B245)</formula>
    </cfRule>
  </conditionalFormatting>
  <conditionalFormatting sqref="AV246:BB246">
    <cfRule type="expression" dxfId="316" priority="282">
      <formula>OR(#REF!=$B245,#REF!=$B245)</formula>
    </cfRule>
  </conditionalFormatting>
  <conditionalFormatting sqref="BC246:BE246">
    <cfRule type="expression" dxfId="315" priority="281">
      <formula>OR(#REF!=$B245,#REF!=$B245)</formula>
    </cfRule>
  </conditionalFormatting>
  <conditionalFormatting sqref="AA249:AG249">
    <cfRule type="expression" dxfId="314" priority="280">
      <formula>OR(#REF!=$B248,#REF!=$B248)</formula>
    </cfRule>
  </conditionalFormatting>
  <conditionalFormatting sqref="AH249:AN249">
    <cfRule type="expression" dxfId="313" priority="279">
      <formula>OR(#REF!=$B248,#REF!=$B248)</formula>
    </cfRule>
  </conditionalFormatting>
  <conditionalFormatting sqref="AO249:AU249">
    <cfRule type="expression" dxfId="312" priority="278">
      <formula>OR(#REF!=$B248,#REF!=$B248)</formula>
    </cfRule>
  </conditionalFormatting>
  <conditionalFormatting sqref="AV249:BB249">
    <cfRule type="expression" dxfId="311" priority="277">
      <formula>OR(#REF!=$B248,#REF!=$B248)</formula>
    </cfRule>
  </conditionalFormatting>
  <conditionalFormatting sqref="BC249:BE249">
    <cfRule type="expression" dxfId="310" priority="276">
      <formula>OR(#REF!=$B248,#REF!=$B248)</formula>
    </cfRule>
  </conditionalFormatting>
  <conditionalFormatting sqref="AA252:AG252">
    <cfRule type="expression" dxfId="309" priority="275">
      <formula>OR(#REF!=$B251,#REF!=$B251)</formula>
    </cfRule>
  </conditionalFormatting>
  <conditionalFormatting sqref="AH252:AN252">
    <cfRule type="expression" dxfId="308" priority="274">
      <formula>OR(#REF!=$B251,#REF!=$B251)</formula>
    </cfRule>
  </conditionalFormatting>
  <conditionalFormatting sqref="AO252:AU252">
    <cfRule type="expression" dxfId="307" priority="273">
      <formula>OR(#REF!=$B251,#REF!=$B251)</formula>
    </cfRule>
  </conditionalFormatting>
  <conditionalFormatting sqref="AV252:BB252">
    <cfRule type="expression" dxfId="306" priority="272">
      <formula>OR(#REF!=$B251,#REF!=$B251)</formula>
    </cfRule>
  </conditionalFormatting>
  <conditionalFormatting sqref="BC252:BE252">
    <cfRule type="expression" dxfId="305" priority="271">
      <formula>OR(#REF!=$B251,#REF!=$B251)</formula>
    </cfRule>
  </conditionalFormatting>
  <conditionalFormatting sqref="AA266:AD266">
    <cfRule type="expression" dxfId="304" priority="268">
      <formula>OR(#REF!=$B253,#REF!=$B253)</formula>
    </cfRule>
  </conditionalFormatting>
  <conditionalFormatting sqref="AQ266:AR266">
    <cfRule type="expression" dxfId="303" priority="267">
      <formula>OR(#REF!=$B253,#REF!=$B253)</formula>
    </cfRule>
  </conditionalFormatting>
  <conditionalFormatting sqref="AD258:AD260 AD262 AA262 AA259:AA260">
    <cfRule type="expression" dxfId="302" priority="265">
      <formula>OR(#REF!=$B257,#REF!=$B257)</formula>
    </cfRule>
  </conditionalFormatting>
  <conditionalFormatting sqref="AD261 AA261">
    <cfRule type="expression" dxfId="301" priority="266">
      <formula>OR(#REF!=$B253,#REF!=$B253)</formula>
    </cfRule>
  </conditionalFormatting>
  <conditionalFormatting sqref="AQ262 AQ259:AQ260">
    <cfRule type="expression" dxfId="300" priority="263">
      <formula>OR(#REF!=$B258,#REF!=$B258)</formula>
    </cfRule>
  </conditionalFormatting>
  <conditionalFormatting sqref="AQ261">
    <cfRule type="expression" dxfId="299" priority="264">
      <formula>OR(#REF!=$B253,#REF!=$B253)</formula>
    </cfRule>
  </conditionalFormatting>
  <conditionalFormatting sqref="AA258">
    <cfRule type="expression" dxfId="298" priority="262">
      <formula>OR(#REF!=$B257,#REF!=$B257)</formula>
    </cfRule>
  </conditionalFormatting>
  <conditionalFormatting sqref="AQ258">
    <cfRule type="expression" dxfId="297" priority="261">
      <formula>OR(#REF!=$B257,#REF!=$B257)</formula>
    </cfRule>
  </conditionalFormatting>
  <conditionalFormatting sqref="AA204:AG204">
    <cfRule type="expression" dxfId="296" priority="255">
      <formula>OR(#REF!=$B203,#REF!=$B203)</formula>
    </cfRule>
  </conditionalFormatting>
  <conditionalFormatting sqref="AH204:AN204">
    <cfRule type="expression" dxfId="295" priority="254">
      <formula>OR(#REF!=$B203,#REF!=$B203)</formula>
    </cfRule>
  </conditionalFormatting>
  <conditionalFormatting sqref="AO204:AU204">
    <cfRule type="expression" dxfId="294" priority="253">
      <formula>OR(#REF!=$B203,#REF!=$B203)</formula>
    </cfRule>
  </conditionalFormatting>
  <conditionalFormatting sqref="AV204:BB204">
    <cfRule type="expression" dxfId="293" priority="252">
      <formula>OR(#REF!=$B203,#REF!=$B203)</formula>
    </cfRule>
  </conditionalFormatting>
  <conditionalFormatting sqref="BC204:BE204">
    <cfRule type="expression" dxfId="292" priority="251">
      <formula>OR(#REF!=$B203,#REF!=$B203)</formula>
    </cfRule>
  </conditionalFormatting>
  <conditionalFormatting sqref="AA201:AG201">
    <cfRule type="expression" dxfId="291" priority="250">
      <formula>OR(#REF!=$B200,#REF!=$B200)</formula>
    </cfRule>
  </conditionalFormatting>
  <conditionalFormatting sqref="AH201:AN201">
    <cfRule type="expression" dxfId="290" priority="249">
      <formula>OR(#REF!=$B200,#REF!=$B200)</formula>
    </cfRule>
  </conditionalFormatting>
  <conditionalFormatting sqref="AO201:AU201">
    <cfRule type="expression" dxfId="289" priority="248">
      <formula>OR(#REF!=$B200,#REF!=$B200)</formula>
    </cfRule>
  </conditionalFormatting>
  <conditionalFormatting sqref="AV201:BB201">
    <cfRule type="expression" dxfId="288" priority="247">
      <formula>OR(#REF!=$B200,#REF!=$B200)</formula>
    </cfRule>
  </conditionalFormatting>
  <conditionalFormatting sqref="BC201:BE201">
    <cfRule type="expression" dxfId="287" priority="246">
      <formula>OR(#REF!=$B200,#REF!=$B200)</formula>
    </cfRule>
  </conditionalFormatting>
  <conditionalFormatting sqref="AA198:AG198">
    <cfRule type="expression" dxfId="286" priority="245">
      <formula>OR(#REF!=$B197,#REF!=$B197)</formula>
    </cfRule>
  </conditionalFormatting>
  <conditionalFormatting sqref="AH198:AN198">
    <cfRule type="expression" dxfId="285" priority="244">
      <formula>OR(#REF!=$B197,#REF!=$B197)</formula>
    </cfRule>
  </conditionalFormatting>
  <conditionalFormatting sqref="AO198:AU198">
    <cfRule type="expression" dxfId="284" priority="243">
      <formula>OR(#REF!=$B197,#REF!=$B197)</formula>
    </cfRule>
  </conditionalFormatting>
  <conditionalFormatting sqref="AV198:BB198">
    <cfRule type="expression" dxfId="283" priority="242">
      <formula>OR(#REF!=$B197,#REF!=$B197)</formula>
    </cfRule>
  </conditionalFormatting>
  <conditionalFormatting sqref="BC198:BE198">
    <cfRule type="expression" dxfId="282" priority="241">
      <formula>OR(#REF!=$B197,#REF!=$B197)</formula>
    </cfRule>
  </conditionalFormatting>
  <conditionalFormatting sqref="AA195:AG195">
    <cfRule type="expression" dxfId="281" priority="240">
      <formula>OR(#REF!=$B194,#REF!=$B194)</formula>
    </cfRule>
  </conditionalFormatting>
  <conditionalFormatting sqref="AH195:AN195">
    <cfRule type="expression" dxfId="280" priority="239">
      <formula>OR(#REF!=$B194,#REF!=$B194)</formula>
    </cfRule>
  </conditionalFormatting>
  <conditionalFormatting sqref="AO195:AU195">
    <cfRule type="expression" dxfId="279" priority="238">
      <formula>OR(#REF!=$B194,#REF!=$B194)</formula>
    </cfRule>
  </conditionalFormatting>
  <conditionalFormatting sqref="AV195:BB195">
    <cfRule type="expression" dxfId="278" priority="237">
      <formula>OR(#REF!=$B194,#REF!=$B194)</formula>
    </cfRule>
  </conditionalFormatting>
  <conditionalFormatting sqref="BC195:BE195">
    <cfRule type="expression" dxfId="277" priority="236">
      <formula>OR(#REF!=$B194,#REF!=$B194)</formula>
    </cfRule>
  </conditionalFormatting>
  <conditionalFormatting sqref="AA192:AG192">
    <cfRule type="expression" dxfId="276" priority="235">
      <formula>OR(#REF!=$B191,#REF!=$B191)</formula>
    </cfRule>
  </conditionalFormatting>
  <conditionalFormatting sqref="AH192:AN192">
    <cfRule type="expression" dxfId="275" priority="234">
      <formula>OR(#REF!=$B191,#REF!=$B191)</formula>
    </cfRule>
  </conditionalFormatting>
  <conditionalFormatting sqref="AO192:AU192">
    <cfRule type="expression" dxfId="274" priority="233">
      <formula>OR(#REF!=$B191,#REF!=$B191)</formula>
    </cfRule>
  </conditionalFormatting>
  <conditionalFormatting sqref="AV192:BB192">
    <cfRule type="expression" dxfId="273" priority="232">
      <formula>OR(#REF!=$B191,#REF!=$B191)</formula>
    </cfRule>
  </conditionalFormatting>
  <conditionalFormatting sqref="BC192:BE192">
    <cfRule type="expression" dxfId="272" priority="231">
      <formula>OR(#REF!=$B191,#REF!=$B191)</formula>
    </cfRule>
  </conditionalFormatting>
  <conditionalFormatting sqref="AA189:AG189">
    <cfRule type="expression" dxfId="271" priority="230">
      <formula>OR(#REF!=$B188,#REF!=$B188)</formula>
    </cfRule>
  </conditionalFormatting>
  <conditionalFormatting sqref="AH189:AN189">
    <cfRule type="expression" dxfId="270" priority="229">
      <formula>OR(#REF!=$B188,#REF!=$B188)</formula>
    </cfRule>
  </conditionalFormatting>
  <conditionalFormatting sqref="AO189:AU189">
    <cfRule type="expression" dxfId="269" priority="228">
      <formula>OR(#REF!=$B188,#REF!=$B188)</formula>
    </cfRule>
  </conditionalFormatting>
  <conditionalFormatting sqref="AV189:BB189">
    <cfRule type="expression" dxfId="268" priority="227">
      <formula>OR(#REF!=$B188,#REF!=$B188)</formula>
    </cfRule>
  </conditionalFormatting>
  <conditionalFormatting sqref="BC189:BE189">
    <cfRule type="expression" dxfId="267" priority="226">
      <formula>OR(#REF!=$B188,#REF!=$B188)</formula>
    </cfRule>
  </conditionalFormatting>
  <conditionalFormatting sqref="AA186:AG186">
    <cfRule type="expression" dxfId="266" priority="225">
      <formula>OR(#REF!=$B185,#REF!=$B185)</formula>
    </cfRule>
  </conditionalFormatting>
  <conditionalFormatting sqref="AH186:AN186">
    <cfRule type="expression" dxfId="265" priority="224">
      <formula>OR(#REF!=$B185,#REF!=$B185)</formula>
    </cfRule>
  </conditionalFormatting>
  <conditionalFormatting sqref="AO186:AU186">
    <cfRule type="expression" dxfId="264" priority="223">
      <formula>OR(#REF!=$B185,#REF!=$B185)</formula>
    </cfRule>
  </conditionalFormatting>
  <conditionalFormatting sqref="AV186:BB186">
    <cfRule type="expression" dxfId="263" priority="222">
      <formula>OR(#REF!=$B185,#REF!=$B185)</formula>
    </cfRule>
  </conditionalFormatting>
  <conditionalFormatting sqref="BC186:BE186">
    <cfRule type="expression" dxfId="262" priority="221">
      <formula>OR(#REF!=$B185,#REF!=$B185)</formula>
    </cfRule>
  </conditionalFormatting>
  <conditionalFormatting sqref="AA183:AG183">
    <cfRule type="expression" dxfId="261" priority="220">
      <formula>OR(#REF!=$B182,#REF!=$B182)</formula>
    </cfRule>
  </conditionalFormatting>
  <conditionalFormatting sqref="AH183:AN183">
    <cfRule type="expression" dxfId="260" priority="219">
      <formula>OR(#REF!=$B182,#REF!=$B182)</formula>
    </cfRule>
  </conditionalFormatting>
  <conditionalFormatting sqref="AO183:AU183">
    <cfRule type="expression" dxfId="259" priority="218">
      <formula>OR(#REF!=$B182,#REF!=$B182)</formula>
    </cfRule>
  </conditionalFormatting>
  <conditionalFormatting sqref="AV183:BB183">
    <cfRule type="expression" dxfId="258" priority="217">
      <formula>OR(#REF!=$B182,#REF!=$B182)</formula>
    </cfRule>
  </conditionalFormatting>
  <conditionalFormatting sqref="BC183:BE183">
    <cfRule type="expression" dxfId="257" priority="216">
      <formula>OR(#REF!=$B182,#REF!=$B182)</formula>
    </cfRule>
  </conditionalFormatting>
  <conditionalFormatting sqref="AA180:AG180">
    <cfRule type="expression" dxfId="256" priority="215">
      <formula>OR(#REF!=$B179,#REF!=$B179)</formula>
    </cfRule>
  </conditionalFormatting>
  <conditionalFormatting sqref="AH180:AN180">
    <cfRule type="expression" dxfId="255" priority="214">
      <formula>OR(#REF!=$B179,#REF!=$B179)</formula>
    </cfRule>
  </conditionalFormatting>
  <conditionalFormatting sqref="AO180:AU180">
    <cfRule type="expression" dxfId="254" priority="213">
      <formula>OR(#REF!=$B179,#REF!=$B179)</formula>
    </cfRule>
  </conditionalFormatting>
  <conditionalFormatting sqref="AV180:BB180">
    <cfRule type="expression" dxfId="253" priority="212">
      <formula>OR(#REF!=$B179,#REF!=$B179)</formula>
    </cfRule>
  </conditionalFormatting>
  <conditionalFormatting sqref="BC180:BE180">
    <cfRule type="expression" dxfId="252" priority="211">
      <formula>OR(#REF!=$B179,#REF!=$B179)</formula>
    </cfRule>
  </conditionalFormatting>
  <conditionalFormatting sqref="AA177:AG177">
    <cfRule type="expression" dxfId="251" priority="210">
      <formula>OR(#REF!=$B176,#REF!=$B176)</formula>
    </cfRule>
  </conditionalFormatting>
  <conditionalFormatting sqref="AH177:AN177">
    <cfRule type="expression" dxfId="250" priority="209">
      <formula>OR(#REF!=$B176,#REF!=$B176)</formula>
    </cfRule>
  </conditionalFormatting>
  <conditionalFormatting sqref="AO177:AU177">
    <cfRule type="expression" dxfId="249" priority="208">
      <formula>OR(#REF!=$B176,#REF!=$B176)</formula>
    </cfRule>
  </conditionalFormatting>
  <conditionalFormatting sqref="AV177:BB177">
    <cfRule type="expression" dxfId="248" priority="207">
      <formula>OR(#REF!=$B176,#REF!=$B176)</formula>
    </cfRule>
  </conditionalFormatting>
  <conditionalFormatting sqref="BC177:BE177">
    <cfRule type="expression" dxfId="247" priority="206">
      <formula>OR(#REF!=$B176,#REF!=$B176)</formula>
    </cfRule>
  </conditionalFormatting>
  <conditionalFormatting sqref="AA174:AG174">
    <cfRule type="expression" dxfId="246" priority="205">
      <formula>OR(#REF!=$B173,#REF!=$B173)</formula>
    </cfRule>
  </conditionalFormatting>
  <conditionalFormatting sqref="AH174:AN174">
    <cfRule type="expression" dxfId="245" priority="204">
      <formula>OR(#REF!=$B173,#REF!=$B173)</formula>
    </cfRule>
  </conditionalFormatting>
  <conditionalFormatting sqref="AO174:AU174">
    <cfRule type="expression" dxfId="244" priority="203">
      <formula>OR(#REF!=$B173,#REF!=$B173)</formula>
    </cfRule>
  </conditionalFormatting>
  <conditionalFormatting sqref="AV174:BB174">
    <cfRule type="expression" dxfId="243" priority="202">
      <formula>OR(#REF!=$B173,#REF!=$B173)</formula>
    </cfRule>
  </conditionalFormatting>
  <conditionalFormatting sqref="BC174:BE174">
    <cfRule type="expression" dxfId="242" priority="201">
      <formula>OR(#REF!=$B173,#REF!=$B173)</formula>
    </cfRule>
  </conditionalFormatting>
  <conditionalFormatting sqref="AA171:AG171">
    <cfRule type="expression" dxfId="241" priority="200">
      <formula>OR(#REF!=$B170,#REF!=$B170)</formula>
    </cfRule>
  </conditionalFormatting>
  <conditionalFormatting sqref="AH171:AN171">
    <cfRule type="expression" dxfId="240" priority="199">
      <formula>OR(#REF!=$B170,#REF!=$B170)</formula>
    </cfRule>
  </conditionalFormatting>
  <conditionalFormatting sqref="AO171:AU171">
    <cfRule type="expression" dxfId="239" priority="198">
      <formula>OR(#REF!=$B170,#REF!=$B170)</formula>
    </cfRule>
  </conditionalFormatting>
  <conditionalFormatting sqref="AV171:BB171">
    <cfRule type="expression" dxfId="238" priority="197">
      <formula>OR(#REF!=$B170,#REF!=$B170)</formula>
    </cfRule>
  </conditionalFormatting>
  <conditionalFormatting sqref="BC171:BE171">
    <cfRule type="expression" dxfId="237" priority="196">
      <formula>OR(#REF!=$B170,#REF!=$B170)</formula>
    </cfRule>
  </conditionalFormatting>
  <conditionalFormatting sqref="AA168:AG168">
    <cfRule type="expression" dxfId="236" priority="195">
      <formula>OR(#REF!=$B167,#REF!=$B167)</formula>
    </cfRule>
  </conditionalFormatting>
  <conditionalFormatting sqref="AH168:AN168">
    <cfRule type="expression" dxfId="235" priority="194">
      <formula>OR(#REF!=$B167,#REF!=$B167)</formula>
    </cfRule>
  </conditionalFormatting>
  <conditionalFormatting sqref="AO168:AU168">
    <cfRule type="expression" dxfId="234" priority="193">
      <formula>OR(#REF!=$B167,#REF!=$B167)</formula>
    </cfRule>
  </conditionalFormatting>
  <conditionalFormatting sqref="AV168:BB168">
    <cfRule type="expression" dxfId="233" priority="192">
      <formula>OR(#REF!=$B167,#REF!=$B167)</formula>
    </cfRule>
  </conditionalFormatting>
  <conditionalFormatting sqref="BC168:BE168">
    <cfRule type="expression" dxfId="232" priority="191">
      <formula>OR(#REF!=$B167,#REF!=$B167)</formula>
    </cfRule>
  </conditionalFormatting>
  <conditionalFormatting sqref="AA165:AG165">
    <cfRule type="expression" dxfId="231" priority="190">
      <formula>OR(#REF!=$B164,#REF!=$B164)</formula>
    </cfRule>
  </conditionalFormatting>
  <conditionalFormatting sqref="AH165:AN165">
    <cfRule type="expression" dxfId="230" priority="189">
      <formula>OR(#REF!=$B164,#REF!=$B164)</formula>
    </cfRule>
  </conditionalFormatting>
  <conditionalFormatting sqref="AO165:AU165">
    <cfRule type="expression" dxfId="229" priority="188">
      <formula>OR(#REF!=$B164,#REF!=$B164)</formula>
    </cfRule>
  </conditionalFormatting>
  <conditionalFormatting sqref="AV165:BB165">
    <cfRule type="expression" dxfId="228" priority="187">
      <formula>OR(#REF!=$B164,#REF!=$B164)</formula>
    </cfRule>
  </conditionalFormatting>
  <conditionalFormatting sqref="BC165:BE165">
    <cfRule type="expression" dxfId="227" priority="186">
      <formula>OR(#REF!=$B164,#REF!=$B164)</formula>
    </cfRule>
  </conditionalFormatting>
  <conditionalFormatting sqref="AA162:AG162">
    <cfRule type="expression" dxfId="226" priority="185">
      <formula>OR(#REF!=$B161,#REF!=$B161)</formula>
    </cfRule>
  </conditionalFormatting>
  <conditionalFormatting sqref="AH162:AN162">
    <cfRule type="expression" dxfId="225" priority="184">
      <formula>OR(#REF!=$B161,#REF!=$B161)</formula>
    </cfRule>
  </conditionalFormatting>
  <conditionalFormatting sqref="AO162:AU162">
    <cfRule type="expression" dxfId="224" priority="183">
      <formula>OR(#REF!=$B161,#REF!=$B161)</formula>
    </cfRule>
  </conditionalFormatting>
  <conditionalFormatting sqref="AV162:BB162">
    <cfRule type="expression" dxfId="223" priority="182">
      <formula>OR(#REF!=$B161,#REF!=$B161)</formula>
    </cfRule>
  </conditionalFormatting>
  <conditionalFormatting sqref="BC162:BE162">
    <cfRule type="expression" dxfId="222" priority="181">
      <formula>OR(#REF!=$B161,#REF!=$B161)</formula>
    </cfRule>
  </conditionalFormatting>
  <conditionalFormatting sqref="AA159:AG159">
    <cfRule type="expression" dxfId="221" priority="180">
      <formula>OR(#REF!=$B158,#REF!=$B158)</formula>
    </cfRule>
  </conditionalFormatting>
  <conditionalFormatting sqref="AH159:AN159">
    <cfRule type="expression" dxfId="220" priority="179">
      <formula>OR(#REF!=$B158,#REF!=$B158)</formula>
    </cfRule>
  </conditionalFormatting>
  <conditionalFormatting sqref="AO159:AU159">
    <cfRule type="expression" dxfId="219" priority="178">
      <formula>OR(#REF!=$B158,#REF!=$B158)</formula>
    </cfRule>
  </conditionalFormatting>
  <conditionalFormatting sqref="AV159:BB159">
    <cfRule type="expression" dxfId="218" priority="177">
      <formula>OR(#REF!=$B158,#REF!=$B158)</formula>
    </cfRule>
  </conditionalFormatting>
  <conditionalFormatting sqref="BC159:BE159">
    <cfRule type="expression" dxfId="217" priority="176">
      <formula>OR(#REF!=$B158,#REF!=$B158)</formula>
    </cfRule>
  </conditionalFormatting>
  <conditionalFormatting sqref="AA156:AG156">
    <cfRule type="expression" dxfId="216" priority="175">
      <formula>OR(#REF!=$B155,#REF!=$B155)</formula>
    </cfRule>
  </conditionalFormatting>
  <conditionalFormatting sqref="AH156:AN156">
    <cfRule type="expression" dxfId="215" priority="174">
      <formula>OR(#REF!=$B155,#REF!=$B155)</formula>
    </cfRule>
  </conditionalFormatting>
  <conditionalFormatting sqref="AO156:AU156">
    <cfRule type="expression" dxfId="214" priority="173">
      <formula>OR(#REF!=$B155,#REF!=$B155)</formula>
    </cfRule>
  </conditionalFormatting>
  <conditionalFormatting sqref="AV156:BB156">
    <cfRule type="expression" dxfId="213" priority="172">
      <formula>OR(#REF!=$B155,#REF!=$B155)</formula>
    </cfRule>
  </conditionalFormatting>
  <conditionalFormatting sqref="BC156:BE156">
    <cfRule type="expression" dxfId="212" priority="171">
      <formula>OR(#REF!=$B155,#REF!=$B155)</formula>
    </cfRule>
  </conditionalFormatting>
  <conditionalFormatting sqref="AA153:AG153">
    <cfRule type="expression" dxfId="211" priority="170">
      <formula>OR(#REF!=$B152,#REF!=$B152)</formula>
    </cfRule>
  </conditionalFormatting>
  <conditionalFormatting sqref="AH153:AN153">
    <cfRule type="expression" dxfId="210" priority="169">
      <formula>OR(#REF!=$B152,#REF!=$B152)</formula>
    </cfRule>
  </conditionalFormatting>
  <conditionalFormatting sqref="AO153:AU153">
    <cfRule type="expression" dxfId="209" priority="168">
      <formula>OR(#REF!=$B152,#REF!=$B152)</formula>
    </cfRule>
  </conditionalFormatting>
  <conditionalFormatting sqref="AV153:BB153">
    <cfRule type="expression" dxfId="208" priority="167">
      <formula>OR(#REF!=$B152,#REF!=$B152)</formula>
    </cfRule>
  </conditionalFormatting>
  <conditionalFormatting sqref="BC153:BE153">
    <cfRule type="expression" dxfId="207" priority="166">
      <formula>OR(#REF!=$B152,#REF!=$B152)</formula>
    </cfRule>
  </conditionalFormatting>
  <conditionalFormatting sqref="AA150:AG150">
    <cfRule type="expression" dxfId="206" priority="165">
      <formula>OR(#REF!=$B149,#REF!=$B149)</formula>
    </cfRule>
  </conditionalFormatting>
  <conditionalFormatting sqref="AH150:AN150">
    <cfRule type="expression" dxfId="205" priority="164">
      <formula>OR(#REF!=$B149,#REF!=$B149)</formula>
    </cfRule>
  </conditionalFormatting>
  <conditionalFormatting sqref="AO150:AU150">
    <cfRule type="expression" dxfId="204" priority="163">
      <formula>OR(#REF!=$B149,#REF!=$B149)</formula>
    </cfRule>
  </conditionalFormatting>
  <conditionalFormatting sqref="AV150:BB150">
    <cfRule type="expression" dxfId="203" priority="162">
      <formula>OR(#REF!=$B149,#REF!=$B149)</formula>
    </cfRule>
  </conditionalFormatting>
  <conditionalFormatting sqref="BC150:BE150">
    <cfRule type="expression" dxfId="202" priority="161">
      <formula>OR(#REF!=$B149,#REF!=$B149)</formula>
    </cfRule>
  </conditionalFormatting>
  <conditionalFormatting sqref="AA147:AG147">
    <cfRule type="expression" dxfId="201" priority="160">
      <formula>OR(#REF!=$B146,#REF!=$B146)</formula>
    </cfRule>
  </conditionalFormatting>
  <conditionalFormatting sqref="AH147:AN147">
    <cfRule type="expression" dxfId="200" priority="159">
      <formula>OR(#REF!=$B146,#REF!=$B146)</formula>
    </cfRule>
  </conditionalFormatting>
  <conditionalFormatting sqref="AO147:AU147">
    <cfRule type="expression" dxfId="199" priority="158">
      <formula>OR(#REF!=$B146,#REF!=$B146)</formula>
    </cfRule>
  </conditionalFormatting>
  <conditionalFormatting sqref="AV147:BB147">
    <cfRule type="expression" dxfId="198" priority="157">
      <formula>OR(#REF!=$B146,#REF!=$B146)</formula>
    </cfRule>
  </conditionalFormatting>
  <conditionalFormatting sqref="BC147:BE147">
    <cfRule type="expression" dxfId="197" priority="156">
      <formula>OR(#REF!=$B146,#REF!=$B146)</formula>
    </cfRule>
  </conditionalFormatting>
  <conditionalFormatting sqref="AA144:AG144">
    <cfRule type="expression" dxfId="196" priority="155">
      <formula>OR(#REF!=$B143,#REF!=$B143)</formula>
    </cfRule>
  </conditionalFormatting>
  <conditionalFormatting sqref="AH144:AN144">
    <cfRule type="expression" dxfId="195" priority="154">
      <formula>OR(#REF!=$B143,#REF!=$B143)</formula>
    </cfRule>
  </conditionalFormatting>
  <conditionalFormatting sqref="AO144:AU144">
    <cfRule type="expression" dxfId="194" priority="153">
      <formula>OR(#REF!=$B143,#REF!=$B143)</formula>
    </cfRule>
  </conditionalFormatting>
  <conditionalFormatting sqref="AV144:BB144">
    <cfRule type="expression" dxfId="193" priority="152">
      <formula>OR(#REF!=$B143,#REF!=$B143)</formula>
    </cfRule>
  </conditionalFormatting>
  <conditionalFormatting sqref="BC144:BE144">
    <cfRule type="expression" dxfId="192" priority="151">
      <formula>OR(#REF!=$B143,#REF!=$B143)</formula>
    </cfRule>
  </conditionalFormatting>
  <conditionalFormatting sqref="AA141:AG141">
    <cfRule type="expression" dxfId="191" priority="150">
      <formula>OR(#REF!=$B140,#REF!=$B140)</formula>
    </cfRule>
  </conditionalFormatting>
  <conditionalFormatting sqref="AH141:AN141">
    <cfRule type="expression" dxfId="190" priority="149">
      <formula>OR(#REF!=$B140,#REF!=$B140)</formula>
    </cfRule>
  </conditionalFormatting>
  <conditionalFormatting sqref="AO141:AU141">
    <cfRule type="expression" dxfId="189" priority="148">
      <formula>OR(#REF!=$B140,#REF!=$B140)</formula>
    </cfRule>
  </conditionalFormatting>
  <conditionalFormatting sqref="AV141:BB141">
    <cfRule type="expression" dxfId="188" priority="147">
      <formula>OR(#REF!=$B140,#REF!=$B140)</formula>
    </cfRule>
  </conditionalFormatting>
  <conditionalFormatting sqref="BC141:BE141">
    <cfRule type="expression" dxfId="187" priority="146">
      <formula>OR(#REF!=$B140,#REF!=$B140)</formula>
    </cfRule>
  </conditionalFormatting>
  <conditionalFormatting sqref="AA138:AG138">
    <cfRule type="expression" dxfId="186" priority="145">
      <formula>OR(#REF!=$B137,#REF!=$B137)</formula>
    </cfRule>
  </conditionalFormatting>
  <conditionalFormatting sqref="AH138:AN138">
    <cfRule type="expression" dxfId="185" priority="144">
      <formula>OR(#REF!=$B137,#REF!=$B137)</formula>
    </cfRule>
  </conditionalFormatting>
  <conditionalFormatting sqref="AO138:AU138">
    <cfRule type="expression" dxfId="184" priority="143">
      <formula>OR(#REF!=$B137,#REF!=$B137)</formula>
    </cfRule>
  </conditionalFormatting>
  <conditionalFormatting sqref="AV138:BB138">
    <cfRule type="expression" dxfId="183" priority="142">
      <formula>OR(#REF!=$B137,#REF!=$B137)</formula>
    </cfRule>
  </conditionalFormatting>
  <conditionalFormatting sqref="BC138:BE138">
    <cfRule type="expression" dxfId="182" priority="141">
      <formula>OR(#REF!=$B137,#REF!=$B137)</formula>
    </cfRule>
  </conditionalFormatting>
  <conditionalFormatting sqref="AA135:AG135">
    <cfRule type="expression" dxfId="181" priority="140">
      <formula>OR(#REF!=$B134,#REF!=$B134)</formula>
    </cfRule>
  </conditionalFormatting>
  <conditionalFormatting sqref="AH135:AN135">
    <cfRule type="expression" dxfId="180" priority="139">
      <formula>OR(#REF!=$B134,#REF!=$B134)</formula>
    </cfRule>
  </conditionalFormatting>
  <conditionalFormatting sqref="AO135:AU135">
    <cfRule type="expression" dxfId="179" priority="138">
      <formula>OR(#REF!=$B134,#REF!=$B134)</formula>
    </cfRule>
  </conditionalFormatting>
  <conditionalFormatting sqref="AV135:BB135">
    <cfRule type="expression" dxfId="178" priority="137">
      <formula>OR(#REF!=$B134,#REF!=$B134)</formula>
    </cfRule>
  </conditionalFormatting>
  <conditionalFormatting sqref="BC135:BE135">
    <cfRule type="expression" dxfId="177" priority="136">
      <formula>OR(#REF!=$B134,#REF!=$B134)</formula>
    </cfRule>
  </conditionalFormatting>
  <conditionalFormatting sqref="AA132:AG132">
    <cfRule type="expression" dxfId="176" priority="135">
      <formula>OR(#REF!=$B131,#REF!=$B131)</formula>
    </cfRule>
  </conditionalFormatting>
  <conditionalFormatting sqref="AH132:AN132">
    <cfRule type="expression" dxfId="175" priority="134">
      <formula>OR(#REF!=$B131,#REF!=$B131)</formula>
    </cfRule>
  </conditionalFormatting>
  <conditionalFormatting sqref="AO132:AU132">
    <cfRule type="expression" dxfId="174" priority="133">
      <formula>OR(#REF!=$B131,#REF!=$B131)</formula>
    </cfRule>
  </conditionalFormatting>
  <conditionalFormatting sqref="AV132:BB132">
    <cfRule type="expression" dxfId="173" priority="132">
      <formula>OR(#REF!=$B131,#REF!=$B131)</formula>
    </cfRule>
  </conditionalFormatting>
  <conditionalFormatting sqref="BC132:BE132">
    <cfRule type="expression" dxfId="172" priority="131">
      <formula>OR(#REF!=$B131,#REF!=$B131)</formula>
    </cfRule>
  </conditionalFormatting>
  <conditionalFormatting sqref="AA129:AG129">
    <cfRule type="expression" dxfId="171" priority="130">
      <formula>OR(#REF!=$B128,#REF!=$B128)</formula>
    </cfRule>
  </conditionalFormatting>
  <conditionalFormatting sqref="AH129:AN129">
    <cfRule type="expression" dxfId="170" priority="129">
      <formula>OR(#REF!=$B128,#REF!=$B128)</formula>
    </cfRule>
  </conditionalFormatting>
  <conditionalFormatting sqref="AO129:AU129">
    <cfRule type="expression" dxfId="169" priority="128">
      <formula>OR(#REF!=$B128,#REF!=$B128)</formula>
    </cfRule>
  </conditionalFormatting>
  <conditionalFormatting sqref="AV129:BB129">
    <cfRule type="expression" dxfId="168" priority="127">
      <formula>OR(#REF!=$B128,#REF!=$B128)</formula>
    </cfRule>
  </conditionalFormatting>
  <conditionalFormatting sqref="BC129:BE129">
    <cfRule type="expression" dxfId="167" priority="126">
      <formula>OR(#REF!=$B128,#REF!=$B128)</formula>
    </cfRule>
  </conditionalFormatting>
  <conditionalFormatting sqref="AA126:AG126">
    <cfRule type="expression" dxfId="166" priority="125">
      <formula>OR(#REF!=$B125,#REF!=$B125)</formula>
    </cfRule>
  </conditionalFormatting>
  <conditionalFormatting sqref="AH126:AN126">
    <cfRule type="expression" dxfId="165" priority="124">
      <formula>OR(#REF!=$B125,#REF!=$B125)</formula>
    </cfRule>
  </conditionalFormatting>
  <conditionalFormatting sqref="AO126:AU126">
    <cfRule type="expression" dxfId="164" priority="123">
      <formula>OR(#REF!=$B125,#REF!=$B125)</formula>
    </cfRule>
  </conditionalFormatting>
  <conditionalFormatting sqref="AV126:BB126">
    <cfRule type="expression" dxfId="163" priority="122">
      <formula>OR(#REF!=$B125,#REF!=$B125)</formula>
    </cfRule>
  </conditionalFormatting>
  <conditionalFormatting sqref="BC126:BE126">
    <cfRule type="expression" dxfId="162" priority="121">
      <formula>OR(#REF!=$B125,#REF!=$B125)</formula>
    </cfRule>
  </conditionalFormatting>
  <conditionalFormatting sqref="AA123:AG123">
    <cfRule type="expression" dxfId="161" priority="120">
      <formula>OR(#REF!=$B122,#REF!=$B122)</formula>
    </cfRule>
  </conditionalFormatting>
  <conditionalFormatting sqref="AH123:AN123">
    <cfRule type="expression" dxfId="160" priority="119">
      <formula>OR(#REF!=$B122,#REF!=$B122)</formula>
    </cfRule>
  </conditionalFormatting>
  <conditionalFormatting sqref="AO123:AU123">
    <cfRule type="expression" dxfId="159" priority="118">
      <formula>OR(#REF!=$B122,#REF!=$B122)</formula>
    </cfRule>
  </conditionalFormatting>
  <conditionalFormatting sqref="AV123:BB123">
    <cfRule type="expression" dxfId="158" priority="117">
      <formula>OR(#REF!=$B122,#REF!=$B122)</formula>
    </cfRule>
  </conditionalFormatting>
  <conditionalFormatting sqref="BC123:BE123">
    <cfRule type="expression" dxfId="157" priority="116">
      <formula>OR(#REF!=$B122,#REF!=$B122)</formula>
    </cfRule>
  </conditionalFormatting>
  <conditionalFormatting sqref="AA120:AG120">
    <cfRule type="expression" dxfId="156" priority="115">
      <formula>OR(#REF!=$B119,#REF!=$B119)</formula>
    </cfRule>
  </conditionalFormatting>
  <conditionalFormatting sqref="AH120:AN120">
    <cfRule type="expression" dxfId="155" priority="114">
      <formula>OR(#REF!=$B119,#REF!=$B119)</formula>
    </cfRule>
  </conditionalFormatting>
  <conditionalFormatting sqref="AO120:AU120">
    <cfRule type="expression" dxfId="154" priority="113">
      <formula>OR(#REF!=$B119,#REF!=$B119)</formula>
    </cfRule>
  </conditionalFormatting>
  <conditionalFormatting sqref="AV120:BB120">
    <cfRule type="expression" dxfId="153" priority="112">
      <formula>OR(#REF!=$B119,#REF!=$B119)</formula>
    </cfRule>
  </conditionalFormatting>
  <conditionalFormatting sqref="BC120:BE120">
    <cfRule type="expression" dxfId="152" priority="111">
      <formula>OR(#REF!=$B119,#REF!=$B119)</formula>
    </cfRule>
  </conditionalFormatting>
  <conditionalFormatting sqref="AA117:AG117">
    <cfRule type="expression" dxfId="151" priority="110">
      <formula>OR(#REF!=$B116,#REF!=$B116)</formula>
    </cfRule>
  </conditionalFormatting>
  <conditionalFormatting sqref="AH117:AN117">
    <cfRule type="expression" dxfId="150" priority="109">
      <formula>OR(#REF!=$B116,#REF!=$B116)</formula>
    </cfRule>
  </conditionalFormatting>
  <conditionalFormatting sqref="AO117:AU117">
    <cfRule type="expression" dxfId="149" priority="108">
      <formula>OR(#REF!=$B116,#REF!=$B116)</formula>
    </cfRule>
  </conditionalFormatting>
  <conditionalFormatting sqref="AV117:BB117">
    <cfRule type="expression" dxfId="148" priority="107">
      <formula>OR(#REF!=$B116,#REF!=$B116)</formula>
    </cfRule>
  </conditionalFormatting>
  <conditionalFormatting sqref="BC117:BE117">
    <cfRule type="expression" dxfId="147" priority="106">
      <formula>OR(#REF!=$B116,#REF!=$B116)</formula>
    </cfRule>
  </conditionalFormatting>
  <conditionalFormatting sqref="AA114:AG114">
    <cfRule type="expression" dxfId="146" priority="105">
      <formula>OR(#REF!=$B113,#REF!=$B113)</formula>
    </cfRule>
  </conditionalFormatting>
  <conditionalFormatting sqref="AH114:AN114">
    <cfRule type="expression" dxfId="145" priority="104">
      <formula>OR(#REF!=$B113,#REF!=$B113)</formula>
    </cfRule>
  </conditionalFormatting>
  <conditionalFormatting sqref="AO114:AU114">
    <cfRule type="expression" dxfId="144" priority="103">
      <formula>OR(#REF!=$B113,#REF!=$B113)</formula>
    </cfRule>
  </conditionalFormatting>
  <conditionalFormatting sqref="AV114:BB114">
    <cfRule type="expression" dxfId="143" priority="102">
      <formula>OR(#REF!=$B113,#REF!=$B113)</formula>
    </cfRule>
  </conditionalFormatting>
  <conditionalFormatting sqref="BC114:BE114">
    <cfRule type="expression" dxfId="142" priority="101">
      <formula>OR(#REF!=$B113,#REF!=$B113)</formula>
    </cfRule>
  </conditionalFormatting>
  <conditionalFormatting sqref="AA111:AG111">
    <cfRule type="expression" dxfId="141" priority="100">
      <formula>OR(#REF!=$B110,#REF!=$B110)</formula>
    </cfRule>
  </conditionalFormatting>
  <conditionalFormatting sqref="AH111:AN111">
    <cfRule type="expression" dxfId="140" priority="99">
      <formula>OR(#REF!=$B110,#REF!=$B110)</formula>
    </cfRule>
  </conditionalFormatting>
  <conditionalFormatting sqref="AO111:AU111">
    <cfRule type="expression" dxfId="139" priority="98">
      <formula>OR(#REF!=$B110,#REF!=$B110)</formula>
    </cfRule>
  </conditionalFormatting>
  <conditionalFormatting sqref="AV111:BB111">
    <cfRule type="expression" dxfId="138" priority="97">
      <formula>OR(#REF!=$B110,#REF!=$B110)</formula>
    </cfRule>
  </conditionalFormatting>
  <conditionalFormatting sqref="BC111:BE111">
    <cfRule type="expression" dxfId="137" priority="96">
      <formula>OR(#REF!=$B110,#REF!=$B110)</formula>
    </cfRule>
  </conditionalFormatting>
  <conditionalFormatting sqref="AA108:AG108">
    <cfRule type="expression" dxfId="136" priority="95">
      <formula>OR(#REF!=$B107,#REF!=$B107)</formula>
    </cfRule>
  </conditionalFormatting>
  <conditionalFormatting sqref="AH108:AN108">
    <cfRule type="expression" dxfId="135" priority="94">
      <formula>OR(#REF!=$B107,#REF!=$B107)</formula>
    </cfRule>
  </conditionalFormatting>
  <conditionalFormatting sqref="AO108:AU108">
    <cfRule type="expression" dxfId="134" priority="93">
      <formula>OR(#REF!=$B107,#REF!=$B107)</formula>
    </cfRule>
  </conditionalFormatting>
  <conditionalFormatting sqref="AV108:BB108">
    <cfRule type="expression" dxfId="133" priority="92">
      <formula>OR(#REF!=$B107,#REF!=$B107)</formula>
    </cfRule>
  </conditionalFormatting>
  <conditionalFormatting sqref="BC108:BE108">
    <cfRule type="expression" dxfId="132" priority="91">
      <formula>OR(#REF!=$B107,#REF!=$B107)</formula>
    </cfRule>
  </conditionalFormatting>
  <conditionalFormatting sqref="AA105:AG105">
    <cfRule type="expression" dxfId="131" priority="90">
      <formula>OR(#REF!=$B104,#REF!=$B104)</formula>
    </cfRule>
  </conditionalFormatting>
  <conditionalFormatting sqref="AH105:AN105">
    <cfRule type="expression" dxfId="130" priority="89">
      <formula>OR(#REF!=$B104,#REF!=$B104)</formula>
    </cfRule>
  </conditionalFormatting>
  <conditionalFormatting sqref="AO105:AU105">
    <cfRule type="expression" dxfId="129" priority="88">
      <formula>OR(#REF!=$B104,#REF!=$B104)</formula>
    </cfRule>
  </conditionalFormatting>
  <conditionalFormatting sqref="AV105:BB105">
    <cfRule type="expression" dxfId="128" priority="87">
      <formula>OR(#REF!=$B104,#REF!=$B104)</formula>
    </cfRule>
  </conditionalFormatting>
  <conditionalFormatting sqref="BC105:BE105">
    <cfRule type="expression" dxfId="127" priority="86">
      <formula>OR(#REF!=$B104,#REF!=$B104)</formula>
    </cfRule>
  </conditionalFormatting>
  <conditionalFormatting sqref="AA102:AG102">
    <cfRule type="expression" dxfId="126" priority="85">
      <formula>OR(#REF!=$B101,#REF!=$B101)</formula>
    </cfRule>
  </conditionalFormatting>
  <conditionalFormatting sqref="AH102:AN102">
    <cfRule type="expression" dxfId="125" priority="84">
      <formula>OR(#REF!=$B101,#REF!=$B101)</formula>
    </cfRule>
  </conditionalFormatting>
  <conditionalFormatting sqref="AO102:AU102">
    <cfRule type="expression" dxfId="124" priority="83">
      <formula>OR(#REF!=$B101,#REF!=$B101)</formula>
    </cfRule>
  </conditionalFormatting>
  <conditionalFormatting sqref="AV102:BB102">
    <cfRule type="expression" dxfId="123" priority="82">
      <formula>OR(#REF!=$B101,#REF!=$B101)</formula>
    </cfRule>
  </conditionalFormatting>
  <conditionalFormatting sqref="BC102:BE102">
    <cfRule type="expression" dxfId="122" priority="81">
      <formula>OR(#REF!=$B101,#REF!=$B101)</formula>
    </cfRule>
  </conditionalFormatting>
  <conditionalFormatting sqref="AA99:AG99">
    <cfRule type="expression" dxfId="121" priority="80">
      <formula>OR(#REF!=$B98,#REF!=$B98)</formula>
    </cfRule>
  </conditionalFormatting>
  <conditionalFormatting sqref="AH99:AN99">
    <cfRule type="expression" dxfId="120" priority="79">
      <formula>OR(#REF!=$B98,#REF!=$B98)</formula>
    </cfRule>
  </conditionalFormatting>
  <conditionalFormatting sqref="AO99:AU99">
    <cfRule type="expression" dxfId="119" priority="78">
      <formula>OR(#REF!=$B98,#REF!=$B98)</formula>
    </cfRule>
  </conditionalFormatting>
  <conditionalFormatting sqref="AV99:BB99">
    <cfRule type="expression" dxfId="118" priority="77">
      <formula>OR(#REF!=$B98,#REF!=$B98)</formula>
    </cfRule>
  </conditionalFormatting>
  <conditionalFormatting sqref="BC99:BE99">
    <cfRule type="expression" dxfId="117" priority="76">
      <formula>OR(#REF!=$B98,#REF!=$B98)</formula>
    </cfRule>
  </conditionalFormatting>
  <conditionalFormatting sqref="AA96:AG96">
    <cfRule type="expression" dxfId="116" priority="75">
      <formula>OR(#REF!=$B95,#REF!=$B95)</formula>
    </cfRule>
  </conditionalFormatting>
  <conditionalFormatting sqref="AH96:AN96">
    <cfRule type="expression" dxfId="115" priority="74">
      <formula>OR(#REF!=$B95,#REF!=$B95)</formula>
    </cfRule>
  </conditionalFormatting>
  <conditionalFormatting sqref="AO96:AU96">
    <cfRule type="expression" dxfId="114" priority="73">
      <formula>OR(#REF!=$B95,#REF!=$B95)</formula>
    </cfRule>
  </conditionalFormatting>
  <conditionalFormatting sqref="AV96:BB96">
    <cfRule type="expression" dxfId="113" priority="72">
      <formula>OR(#REF!=$B95,#REF!=$B95)</formula>
    </cfRule>
  </conditionalFormatting>
  <conditionalFormatting sqref="BC96:BE96">
    <cfRule type="expression" dxfId="112" priority="71">
      <formula>OR(#REF!=$B95,#REF!=$B95)</formula>
    </cfRule>
  </conditionalFormatting>
  <conditionalFormatting sqref="AA93:AG93">
    <cfRule type="expression" dxfId="111" priority="70">
      <formula>OR(#REF!=$B92,#REF!=$B92)</formula>
    </cfRule>
  </conditionalFormatting>
  <conditionalFormatting sqref="AH93:AN93">
    <cfRule type="expression" dxfId="110" priority="69">
      <formula>OR(#REF!=$B92,#REF!=$B92)</formula>
    </cfRule>
  </conditionalFormatting>
  <conditionalFormatting sqref="AO93:AU93">
    <cfRule type="expression" dxfId="109" priority="68">
      <formula>OR(#REF!=$B92,#REF!=$B92)</formula>
    </cfRule>
  </conditionalFormatting>
  <conditionalFormatting sqref="AV93:BB93">
    <cfRule type="expression" dxfId="108" priority="67">
      <formula>OR(#REF!=$B92,#REF!=$B92)</formula>
    </cfRule>
  </conditionalFormatting>
  <conditionalFormatting sqref="BC93:BE93">
    <cfRule type="expression" dxfId="107" priority="66">
      <formula>OR(#REF!=$B92,#REF!=$B92)</formula>
    </cfRule>
  </conditionalFormatting>
  <conditionalFormatting sqref="AA90:AG90">
    <cfRule type="expression" dxfId="106" priority="65">
      <formula>OR(#REF!=$B89,#REF!=$B89)</formula>
    </cfRule>
  </conditionalFormatting>
  <conditionalFormatting sqref="AH90:AN90">
    <cfRule type="expression" dxfId="105" priority="64">
      <formula>OR(#REF!=$B89,#REF!=$B89)</formula>
    </cfRule>
  </conditionalFormatting>
  <conditionalFormatting sqref="AO90:AU90">
    <cfRule type="expression" dxfId="104" priority="63">
      <formula>OR(#REF!=$B89,#REF!=$B89)</formula>
    </cfRule>
  </conditionalFormatting>
  <conditionalFormatting sqref="AV90:BB90">
    <cfRule type="expression" dxfId="103" priority="62">
      <formula>OR(#REF!=$B89,#REF!=$B89)</formula>
    </cfRule>
  </conditionalFormatting>
  <conditionalFormatting sqref="BC90:BE90">
    <cfRule type="expression" dxfId="102" priority="61">
      <formula>OR(#REF!=$B89,#REF!=$B89)</formula>
    </cfRule>
  </conditionalFormatting>
  <conditionalFormatting sqref="AA87:AG87">
    <cfRule type="expression" dxfId="101" priority="60">
      <formula>OR(#REF!=$B86,#REF!=$B86)</formula>
    </cfRule>
  </conditionalFormatting>
  <conditionalFormatting sqref="AH87:AN87">
    <cfRule type="expression" dxfId="100" priority="59">
      <formula>OR(#REF!=$B86,#REF!=$B86)</formula>
    </cfRule>
  </conditionalFormatting>
  <conditionalFormatting sqref="AO87:AU87">
    <cfRule type="expression" dxfId="99" priority="58">
      <formula>OR(#REF!=$B86,#REF!=$B86)</formula>
    </cfRule>
  </conditionalFormatting>
  <conditionalFormatting sqref="AV87:BB87">
    <cfRule type="expression" dxfId="98" priority="57">
      <formula>OR(#REF!=$B86,#REF!=$B86)</formula>
    </cfRule>
  </conditionalFormatting>
  <conditionalFormatting sqref="BC87:BE87">
    <cfRule type="expression" dxfId="97" priority="56">
      <formula>OR(#REF!=$B86,#REF!=$B86)</formula>
    </cfRule>
  </conditionalFormatting>
  <conditionalFormatting sqref="AA84:AG84">
    <cfRule type="expression" dxfId="96" priority="55">
      <formula>OR(#REF!=$B83,#REF!=$B83)</formula>
    </cfRule>
  </conditionalFormatting>
  <conditionalFormatting sqref="AH84:AN84">
    <cfRule type="expression" dxfId="95" priority="54">
      <formula>OR(#REF!=$B83,#REF!=$B83)</formula>
    </cfRule>
  </conditionalFormatting>
  <conditionalFormatting sqref="AO84:AU84">
    <cfRule type="expression" dxfId="94" priority="53">
      <formula>OR(#REF!=$B83,#REF!=$B83)</formula>
    </cfRule>
  </conditionalFormatting>
  <conditionalFormatting sqref="AV84:BB84">
    <cfRule type="expression" dxfId="93" priority="52">
      <formula>OR(#REF!=$B83,#REF!=$B83)</formula>
    </cfRule>
  </conditionalFormatting>
  <conditionalFormatting sqref="BC84:BE84">
    <cfRule type="expression" dxfId="92" priority="51">
      <formula>OR(#REF!=$B83,#REF!=$B83)</formula>
    </cfRule>
  </conditionalFormatting>
  <conditionalFormatting sqref="AA81:AG81">
    <cfRule type="expression" dxfId="91" priority="50">
      <formula>OR(#REF!=$B80,#REF!=$B80)</formula>
    </cfRule>
  </conditionalFormatting>
  <conditionalFormatting sqref="AH81:AN81">
    <cfRule type="expression" dxfId="90" priority="49">
      <formula>OR(#REF!=$B80,#REF!=$B80)</formula>
    </cfRule>
  </conditionalFormatting>
  <conditionalFormatting sqref="AO81:AU81">
    <cfRule type="expression" dxfId="89" priority="48">
      <formula>OR(#REF!=$B80,#REF!=$B80)</formula>
    </cfRule>
  </conditionalFormatting>
  <conditionalFormatting sqref="AV81:BB81">
    <cfRule type="expression" dxfId="88" priority="47">
      <formula>OR(#REF!=$B80,#REF!=$B80)</formula>
    </cfRule>
  </conditionalFormatting>
  <conditionalFormatting sqref="BC81:BE81">
    <cfRule type="expression" dxfId="87" priority="46">
      <formula>OR(#REF!=$B80,#REF!=$B80)</formula>
    </cfRule>
  </conditionalFormatting>
  <conditionalFormatting sqref="AA78:AG78">
    <cfRule type="expression" dxfId="86" priority="45">
      <formula>OR(#REF!=$B77,#REF!=$B77)</formula>
    </cfRule>
  </conditionalFormatting>
  <conditionalFormatting sqref="AH78:AN78">
    <cfRule type="expression" dxfId="85" priority="44">
      <formula>OR(#REF!=$B77,#REF!=$B77)</formula>
    </cfRule>
  </conditionalFormatting>
  <conditionalFormatting sqref="AO78:AU78">
    <cfRule type="expression" dxfId="84" priority="43">
      <formula>OR(#REF!=$B77,#REF!=$B77)</formula>
    </cfRule>
  </conditionalFormatting>
  <conditionalFormatting sqref="AV78:BB78">
    <cfRule type="expression" dxfId="83" priority="42">
      <formula>OR(#REF!=$B77,#REF!=$B77)</formula>
    </cfRule>
  </conditionalFormatting>
  <conditionalFormatting sqref="BC78:BE78">
    <cfRule type="expression" dxfId="82" priority="41">
      <formula>OR(#REF!=$B77,#REF!=$B77)</formula>
    </cfRule>
  </conditionalFormatting>
  <conditionalFormatting sqref="AA75:AG75">
    <cfRule type="expression" dxfId="81" priority="40">
      <formula>OR(#REF!=$B74,#REF!=$B74)</formula>
    </cfRule>
  </conditionalFormatting>
  <conditionalFormatting sqref="AH75:AN75">
    <cfRule type="expression" dxfId="80" priority="39">
      <formula>OR(#REF!=$B74,#REF!=$B74)</formula>
    </cfRule>
  </conditionalFormatting>
  <conditionalFormatting sqref="AO75:AU75">
    <cfRule type="expression" dxfId="79" priority="38">
      <formula>OR(#REF!=$B74,#REF!=$B74)</formula>
    </cfRule>
  </conditionalFormatting>
  <conditionalFormatting sqref="AV75:BB75">
    <cfRule type="expression" dxfId="78" priority="37">
      <formula>OR(#REF!=$B74,#REF!=$B74)</formula>
    </cfRule>
  </conditionalFormatting>
  <conditionalFormatting sqref="BC75:BE75">
    <cfRule type="expression" dxfId="77" priority="36">
      <formula>OR(#REF!=$B74,#REF!=$B74)</formula>
    </cfRule>
  </conditionalFormatting>
  <conditionalFormatting sqref="AA72:AG72">
    <cfRule type="expression" dxfId="76" priority="35">
      <formula>OR(#REF!=$B71,#REF!=$B71)</formula>
    </cfRule>
  </conditionalFormatting>
  <conditionalFormatting sqref="AH72:AN72">
    <cfRule type="expression" dxfId="75" priority="34">
      <formula>OR(#REF!=$B71,#REF!=$B71)</formula>
    </cfRule>
  </conditionalFormatting>
  <conditionalFormatting sqref="AO72:AU72">
    <cfRule type="expression" dxfId="74" priority="33">
      <formula>OR(#REF!=$B71,#REF!=$B71)</formula>
    </cfRule>
  </conditionalFormatting>
  <conditionalFormatting sqref="AV72:BB72">
    <cfRule type="expression" dxfId="73" priority="32">
      <formula>OR(#REF!=$B71,#REF!=$B71)</formula>
    </cfRule>
  </conditionalFormatting>
  <conditionalFormatting sqref="BC72:BE72">
    <cfRule type="expression" dxfId="72" priority="31">
      <formula>OR(#REF!=$B71,#REF!=$B71)</formula>
    </cfRule>
  </conditionalFormatting>
  <conditionalFormatting sqref="AA69:AG69">
    <cfRule type="expression" dxfId="71" priority="30">
      <formula>OR(#REF!=$B68,#REF!=$B68)</formula>
    </cfRule>
  </conditionalFormatting>
  <conditionalFormatting sqref="AH69:AN69">
    <cfRule type="expression" dxfId="70" priority="29">
      <formula>OR(#REF!=$B68,#REF!=$B68)</formula>
    </cfRule>
  </conditionalFormatting>
  <conditionalFormatting sqref="AO69:AU69">
    <cfRule type="expression" dxfId="69" priority="28">
      <formula>OR(#REF!=$B68,#REF!=$B68)</formula>
    </cfRule>
  </conditionalFormatting>
  <conditionalFormatting sqref="AV69:BB69">
    <cfRule type="expression" dxfId="68" priority="27">
      <formula>OR(#REF!=$B68,#REF!=$B68)</formula>
    </cfRule>
  </conditionalFormatting>
  <conditionalFormatting sqref="BC69:BE69">
    <cfRule type="expression" dxfId="67" priority="26">
      <formula>OR(#REF!=$B68,#REF!=$B68)</formula>
    </cfRule>
  </conditionalFormatting>
  <conditionalFormatting sqref="AA66:AG66">
    <cfRule type="expression" dxfId="66" priority="25">
      <formula>OR(#REF!=$B65,#REF!=$B65)</formula>
    </cfRule>
  </conditionalFormatting>
  <conditionalFormatting sqref="AH66:AN66">
    <cfRule type="expression" dxfId="65" priority="24">
      <formula>OR(#REF!=$B65,#REF!=$B65)</formula>
    </cfRule>
  </conditionalFormatting>
  <conditionalFormatting sqref="AO66:AU66">
    <cfRule type="expression" dxfId="64" priority="23">
      <formula>OR(#REF!=$B65,#REF!=$B65)</formula>
    </cfRule>
  </conditionalFormatting>
  <conditionalFormatting sqref="AV66:BB66">
    <cfRule type="expression" dxfId="63" priority="22">
      <formula>OR(#REF!=$B65,#REF!=$B65)</formula>
    </cfRule>
  </conditionalFormatting>
  <conditionalFormatting sqref="BC66:BE66">
    <cfRule type="expression" dxfId="62" priority="21">
      <formula>OR(#REF!=$B65,#REF!=$B65)</formula>
    </cfRule>
  </conditionalFormatting>
  <conditionalFormatting sqref="AA63:AG63">
    <cfRule type="expression" dxfId="61" priority="20">
      <formula>OR(#REF!=$B62,#REF!=$B62)</formula>
    </cfRule>
  </conditionalFormatting>
  <conditionalFormatting sqref="AH63:AN63">
    <cfRule type="expression" dxfId="60" priority="19">
      <formula>OR(#REF!=$B62,#REF!=$B62)</formula>
    </cfRule>
  </conditionalFormatting>
  <conditionalFormatting sqref="AO63:AU63">
    <cfRule type="expression" dxfId="59" priority="18">
      <formula>OR(#REF!=$B62,#REF!=$B62)</formula>
    </cfRule>
  </conditionalFormatting>
  <conditionalFormatting sqref="AV63:BB63">
    <cfRule type="expression" dxfId="58" priority="17">
      <formula>OR(#REF!=$B62,#REF!=$B62)</formula>
    </cfRule>
  </conditionalFormatting>
  <conditionalFormatting sqref="BC63:BE63">
    <cfRule type="expression" dxfId="57" priority="16">
      <formula>OR(#REF!=$B62,#REF!=$B62)</formula>
    </cfRule>
  </conditionalFormatting>
  <conditionalFormatting sqref="AA60:AG60">
    <cfRule type="expression" dxfId="56" priority="15">
      <formula>OR(#REF!=$B59,#REF!=$B59)</formula>
    </cfRule>
  </conditionalFormatting>
  <conditionalFormatting sqref="AH60:AN60">
    <cfRule type="expression" dxfId="55" priority="14">
      <formula>OR(#REF!=$B59,#REF!=$B59)</formula>
    </cfRule>
  </conditionalFormatting>
  <conditionalFormatting sqref="AO60:AU60">
    <cfRule type="expression" dxfId="54" priority="13">
      <formula>OR(#REF!=$B59,#REF!=$B59)</formula>
    </cfRule>
  </conditionalFormatting>
  <conditionalFormatting sqref="AV60:BB60">
    <cfRule type="expression" dxfId="53" priority="12">
      <formula>OR(#REF!=$B59,#REF!=$B59)</formula>
    </cfRule>
  </conditionalFormatting>
  <conditionalFormatting sqref="BC60:BE60">
    <cfRule type="expression" dxfId="52" priority="11">
      <formula>OR(#REF!=$B59,#REF!=$B59)</formula>
    </cfRule>
  </conditionalFormatting>
  <conditionalFormatting sqref="AA57:AG57">
    <cfRule type="expression" dxfId="51" priority="10">
      <formula>OR(#REF!=$B56,#REF!=$B56)</formula>
    </cfRule>
  </conditionalFormatting>
  <conditionalFormatting sqref="AH57:AN57">
    <cfRule type="expression" dxfId="50" priority="9">
      <formula>OR(#REF!=$B56,#REF!=$B56)</formula>
    </cfRule>
  </conditionalFormatting>
  <conditionalFormatting sqref="AO57:AU57">
    <cfRule type="expression" dxfId="49" priority="8">
      <formula>OR(#REF!=$B56,#REF!=$B56)</formula>
    </cfRule>
  </conditionalFormatting>
  <conditionalFormatting sqref="AV57:BB57">
    <cfRule type="expression" dxfId="48" priority="7">
      <formula>OR(#REF!=$B56,#REF!=$B56)</formula>
    </cfRule>
  </conditionalFormatting>
  <conditionalFormatting sqref="BC57:BE57">
    <cfRule type="expression" dxfId="47" priority="6">
      <formula>OR(#REF!=$B56,#REF!=$B56)</formula>
    </cfRule>
  </conditionalFormatting>
  <conditionalFormatting sqref="AA54:AG54">
    <cfRule type="expression" dxfId="46" priority="5">
      <formula>OR(#REF!=$B53,#REF!=$B53)</formula>
    </cfRule>
  </conditionalFormatting>
  <conditionalFormatting sqref="AH54:AN54">
    <cfRule type="expression" dxfId="45" priority="4">
      <formula>OR(#REF!=$B53,#REF!=$B53)</formula>
    </cfRule>
  </conditionalFormatting>
  <conditionalFormatting sqref="AO54:AU54">
    <cfRule type="expression" dxfId="44" priority="3">
      <formula>OR(#REF!=$B53,#REF!=$B53)</formula>
    </cfRule>
  </conditionalFormatting>
  <conditionalFormatting sqref="AV54:BB54">
    <cfRule type="expression" dxfId="43" priority="2">
      <formula>OR(#REF!=$B53,#REF!=$B53)</formula>
    </cfRule>
  </conditionalFormatting>
  <conditionalFormatting sqref="BC54:BE54">
    <cfRule type="expression" dxfId="42" priority="1">
      <formula>OR(#REF!=$B53,#REF!=$B53)</formula>
    </cfRule>
  </conditionalFormatting>
  <dataValidations count="7">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251 G23 G26 G29 G32 G35 G38 G41 G44 G47 G248 G50 G245 G242 G239 G236 G233 G230 G224 G221 G218 G215 G212 G209 G206 G227 G203 G200 G197 G194 G191 G188 G185 G182 G179 G176 G173 G170 G167 G164 G161 G158 G155 G152 G149 G146 G143 G140 G137 G134 G131 G128 G125 G122 G119 G116 G113 G110 G107 G104 G101 G98 G95 G92 G89 G86 G83 G80 G77 G74 G71 G68 G65 G62 G59 G56 G53">
      <formula1>職種</formula1>
    </dataValidation>
    <dataValidation type="list" allowBlank="1" showInputMessage="1" showErrorMessage="1" sqref="M20 M23 M26 M29 M32 M35 M38 M41 M44 M50 M248 M245 M47 M242 M239 M251 M236 M233 M230 M227 M224 M221 M218 M215 M212 M209 M206 M203 M200 M197 M194 M191 M188 M185 M182 M179 M176 M173 M170 M167 M164 M161 M158 M155 M152 M149 M146 M143 M140 M137 M134 M131 M128 M125 M122 M119 M116 M113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251:R251 O206:R206 O209:R209 O215:R215 O212:R212 O218:R218 O221:R221 O224:R224 O230:R230 O233:R233 O236:R236 O239:R239 O242:R242 O245:R245 O248:R248 O227:R227 O203:R203 O200:R200 O197:R197 O194:R194 O191:R191 O188:R188 O185:R185 O182:R182 O179:R179 O176:R176 O173:R173 O170:R170 O167:R167 O164:R164 O161:R161 O158:R158 O155:R155 O152:R152 O149:R149 O146:R146 O143:R143 O140:R140 O137:R137 O134:R134 O131:R131 O128:R128 O125:R125 O122:R122 O119:R119 O116:R116 O113:R113 O110:R110 O107:R107 O104:R104 O101:R101 O98:R98 O95:R95 O92:R92 O89:R89 O86:R86 O83:R83 O80:R80 O77:R77 O74:R74 O71:R71 O68:R68 O65:R65 O62:R62 O59:R59 O56:R56 O53:R53">
      <formula1>INDIRECT(G20)</formula1>
    </dataValidation>
    <dataValidation type="list" allowBlank="1" showInputMessage="1" sqref="C19:C266">
      <formula1>"◎,○"</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3" manualBreakCount="3">
    <brk id="69" max="65" man="1"/>
    <brk id="138" max="65" man="1"/>
    <brk id="207" max="6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シフト記号表!$C$5:$C$46</xm:f>
          </x14:formula1>
          <xm:sqref>AA19:BE19 AA22:BE22 AA25:BE25 AA28:BE28 AA31:BE31 AA34:BE34 AA37:BE37 AA40:BE40 AA43:BE43 AA46:BE46 AA49:BE49 AA205:BE205 AA208:BE208 AA211:BE211 AA214:BE214 AA217:BE217 AA220:BE220 AA223:BE223 AA226:BE226 AA229:BE229 AA232:BE232 AA235:BE235 AA238:BE238 AA241:BE241 AA244:BE244 AA247:BE247 AA250:BE250 AA202:BE202 AA199:BE199 AA196:BE196 AA193:BE193 AA190:BE190 AA187:BE187 AA184:BE184 AA181:BE181 AA178:BE178 AA175:BE175 AA172:BE172 AA169:BE169 AA166:BE166 AA163:BE163 AA160:BE160 AA157:BE157 AA154:BE154 AA151:BE151 AA148:BE148 AA145:BE145 AA142:BE142 AA139:BE139 AA136:BE136 AA133:BE133 AA130:BE130 AA127:BE127 AA124:BE124 AA121:BE121 AA118:BE118 AA115:BE115 AA112:BE112 AA109:BE109 AA106:BE106 AA103:BE103 AA100:BE100 AA97:BE97 AA94:BE94 AA91:BE91 AA88:BE88 AA85:BE85 AA82:BE82 AA79:BE79 AA76:BE76 AA73:BE73 AA70:BE70 AA67:BE67 AA64:BE64 AA61:BE61 AA58:BE58 AA55:BE55 AA52:BE52</xm:sqref>
        </x14:dataValidation>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79998168889431442"/>
    <pageSetUpPr fitToPage="1"/>
  </sheetPr>
  <dimension ref="B1:AA47"/>
  <sheetViews>
    <sheetView workbookViewId="0">
      <selection activeCell="B1" sqref="B1"/>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8" t="s">
        <v>225</v>
      </c>
      <c r="F2" s="49"/>
      <c r="G2" s="49"/>
      <c r="H2" s="49"/>
      <c r="I2" s="179" t="s">
        <v>226</v>
      </c>
      <c r="J2" s="49"/>
      <c r="K2" s="49"/>
    </row>
    <row r="3" spans="2:25" x14ac:dyDescent="0.4">
      <c r="B3" s="115"/>
      <c r="E3" s="416" t="s">
        <v>36</v>
      </c>
      <c r="F3" s="416"/>
      <c r="G3" s="416"/>
      <c r="H3" s="416"/>
      <c r="I3" s="416"/>
      <c r="J3" s="416"/>
      <c r="K3" s="416"/>
      <c r="M3" s="416" t="s">
        <v>129</v>
      </c>
      <c r="N3" s="416"/>
      <c r="O3" s="416"/>
      <c r="Q3" s="416" t="s">
        <v>130</v>
      </c>
      <c r="R3" s="416"/>
      <c r="S3" s="416"/>
      <c r="T3" s="416"/>
      <c r="U3" s="416"/>
      <c r="V3" s="416"/>
      <c r="W3" s="416"/>
      <c r="Y3" s="116" t="s">
        <v>127</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19" t="s">
        <v>44</v>
      </c>
      <c r="D5" s="113" t="s">
        <v>16</v>
      </c>
      <c r="E5" s="220" t="s">
        <v>45</v>
      </c>
      <c r="F5" s="113" t="s">
        <v>17</v>
      </c>
      <c r="G5" s="220" t="s">
        <v>45</v>
      </c>
      <c r="H5" s="118" t="s">
        <v>46</v>
      </c>
      <c r="I5" s="220" t="s">
        <v>45</v>
      </c>
      <c r="J5" s="114" t="s">
        <v>2</v>
      </c>
      <c r="K5" s="200" t="s">
        <v>45</v>
      </c>
      <c r="M5" s="228" t="s">
        <v>45</v>
      </c>
      <c r="N5" s="113" t="s">
        <v>17</v>
      </c>
      <c r="O5" s="228" t="s">
        <v>45</v>
      </c>
      <c r="Q5" s="200" t="s">
        <v>45</v>
      </c>
      <c r="R5" s="113" t="s">
        <v>17</v>
      </c>
      <c r="S5" s="200" t="s">
        <v>45</v>
      </c>
      <c r="T5" s="118" t="s">
        <v>46</v>
      </c>
      <c r="U5" s="220" t="s">
        <v>45</v>
      </c>
      <c r="V5" s="114" t="s">
        <v>2</v>
      </c>
      <c r="W5" s="227" t="s">
        <v>45</v>
      </c>
      <c r="Y5" s="227" t="s">
        <v>45</v>
      </c>
    </row>
    <row r="6" spans="2:25" x14ac:dyDescent="0.4">
      <c r="B6" s="50" t="s">
        <v>47</v>
      </c>
      <c r="C6" s="219" t="s">
        <v>48</v>
      </c>
      <c r="D6" s="113" t="s">
        <v>16</v>
      </c>
      <c r="E6" s="220" t="s">
        <v>45</v>
      </c>
      <c r="F6" s="113" t="s">
        <v>17</v>
      </c>
      <c r="G6" s="220" t="s">
        <v>45</v>
      </c>
      <c r="H6" s="118" t="s">
        <v>46</v>
      </c>
      <c r="I6" s="220" t="s">
        <v>45</v>
      </c>
      <c r="J6" s="114" t="s">
        <v>2</v>
      </c>
      <c r="K6" s="200" t="s">
        <v>45</v>
      </c>
      <c r="M6" s="228" t="s">
        <v>45</v>
      </c>
      <c r="N6" s="113" t="s">
        <v>17</v>
      </c>
      <c r="O6" s="228" t="s">
        <v>45</v>
      </c>
      <c r="Q6" s="200" t="s">
        <v>45</v>
      </c>
      <c r="R6" s="113" t="s">
        <v>17</v>
      </c>
      <c r="S6" s="200" t="s">
        <v>45</v>
      </c>
      <c r="T6" s="118" t="s">
        <v>46</v>
      </c>
      <c r="U6" s="220" t="s">
        <v>45</v>
      </c>
      <c r="V6" s="114" t="s">
        <v>2</v>
      </c>
      <c r="W6" s="227" t="s">
        <v>45</v>
      </c>
      <c r="Y6" s="227" t="s">
        <v>45</v>
      </c>
    </row>
    <row r="7" spans="2:25" x14ac:dyDescent="0.4">
      <c r="B7" s="50" t="s">
        <v>49</v>
      </c>
      <c r="C7" s="219" t="s">
        <v>50</v>
      </c>
      <c r="D7" s="113" t="s">
        <v>16</v>
      </c>
      <c r="E7" s="220" t="s">
        <v>45</v>
      </c>
      <c r="F7" s="113" t="s">
        <v>17</v>
      </c>
      <c r="G7" s="220" t="s">
        <v>45</v>
      </c>
      <c r="H7" s="118" t="s">
        <v>46</v>
      </c>
      <c r="I7" s="220" t="s">
        <v>45</v>
      </c>
      <c r="J7" s="114" t="s">
        <v>2</v>
      </c>
      <c r="K7" s="200" t="s">
        <v>45</v>
      </c>
      <c r="M7" s="228" t="s">
        <v>45</v>
      </c>
      <c r="N7" s="113" t="s">
        <v>17</v>
      </c>
      <c r="O7" s="228" t="s">
        <v>45</v>
      </c>
      <c r="Q7" s="200" t="s">
        <v>45</v>
      </c>
      <c r="R7" s="113" t="s">
        <v>17</v>
      </c>
      <c r="S7" s="200" t="s">
        <v>45</v>
      </c>
      <c r="T7" s="118" t="s">
        <v>46</v>
      </c>
      <c r="U7" s="220" t="s">
        <v>45</v>
      </c>
      <c r="V7" s="114" t="s">
        <v>2</v>
      </c>
      <c r="W7" s="227" t="s">
        <v>45</v>
      </c>
      <c r="Y7" s="227" t="s">
        <v>45</v>
      </c>
    </row>
    <row r="8" spans="2:25" x14ac:dyDescent="0.4">
      <c r="B8" s="50"/>
      <c r="C8" s="219" t="s">
        <v>51</v>
      </c>
      <c r="D8" s="113" t="s">
        <v>16</v>
      </c>
      <c r="E8" s="220"/>
      <c r="F8" s="113" t="s">
        <v>17</v>
      </c>
      <c r="G8" s="220"/>
      <c r="H8" s="118" t="s">
        <v>46</v>
      </c>
      <c r="I8" s="220"/>
      <c r="J8" s="114" t="s">
        <v>2</v>
      </c>
      <c r="K8" s="227" t="str">
        <f>IF(OR(E8="",G8=""),"",(G8+IF(E8&gt;G8,1,0)-E8-I8)*24)</f>
        <v/>
      </c>
      <c r="M8" s="228">
        <f>特定施設入居者生活介護!$Q$11</f>
        <v>0.375</v>
      </c>
      <c r="N8" s="113" t="s">
        <v>17</v>
      </c>
      <c r="O8" s="228">
        <f>特定施設入居者生活介護!$U$11</f>
        <v>0.70833333333333337</v>
      </c>
      <c r="Q8" s="229" t="str">
        <f t="shared" ref="Q8:Q21" si="0">IF(E8="","",IF(E8&lt;M8,M8,IF(E8&gt;=O8,"",E8)))</f>
        <v/>
      </c>
      <c r="R8" s="113" t="s">
        <v>17</v>
      </c>
      <c r="S8" s="229" t="str">
        <f t="shared" ref="S8:S21" si="1">IF(G8="","",IF(G8&gt;E8,IF(G8&lt;O8,G8,O8),O8))</f>
        <v/>
      </c>
      <c r="T8" s="118" t="s">
        <v>46</v>
      </c>
      <c r="U8" s="220"/>
      <c r="V8" s="114" t="s">
        <v>2</v>
      </c>
      <c r="W8" s="227" t="str">
        <f>IF(Q8="","",IF((S8+IF(Q8&gt;S8,1,0)-Q8-U8)*24=0,"",(S8+IF(Q8&gt;S8,1,0)-Q8-U8)*24))</f>
        <v/>
      </c>
      <c r="Y8" s="227" t="str">
        <f>IF(W8="",K8,IF(OR(K8-W8=0,K8-W8&lt;0),"",K8-W8))</f>
        <v/>
      </c>
    </row>
    <row r="9" spans="2:25" x14ac:dyDescent="0.4">
      <c r="B9" s="50"/>
      <c r="C9" s="219" t="s">
        <v>52</v>
      </c>
      <c r="D9" s="113" t="s">
        <v>16</v>
      </c>
      <c r="E9" s="220"/>
      <c r="F9" s="113" t="s">
        <v>17</v>
      </c>
      <c r="G9" s="220"/>
      <c r="H9" s="118" t="s">
        <v>46</v>
      </c>
      <c r="I9" s="220"/>
      <c r="J9" s="114" t="s">
        <v>2</v>
      </c>
      <c r="K9" s="227" t="str">
        <f t="shared" ref="K9:K21" si="2">IF(OR(E9="",G9=""),"",(G9+IF(E9&gt;G9,1,0)-E9-I9)*24)</f>
        <v/>
      </c>
      <c r="M9" s="228">
        <f>特定施設入居者生活介護!$Q$11</f>
        <v>0.375</v>
      </c>
      <c r="N9" s="113" t="s">
        <v>17</v>
      </c>
      <c r="O9" s="228">
        <f>特定施設入居者生活介護!$U$11</f>
        <v>0.70833333333333337</v>
      </c>
      <c r="Q9" s="229" t="str">
        <f t="shared" si="0"/>
        <v/>
      </c>
      <c r="R9" s="113" t="s">
        <v>17</v>
      </c>
      <c r="S9" s="229" t="str">
        <f t="shared" si="1"/>
        <v/>
      </c>
      <c r="T9" s="118" t="s">
        <v>46</v>
      </c>
      <c r="U9" s="220"/>
      <c r="V9" s="114" t="s">
        <v>2</v>
      </c>
      <c r="W9" s="227" t="str">
        <f t="shared" ref="W9:W21" si="3">IF(Q9="","",IF((S9+IF(Q9&gt;S9,1,0)-Q9-U9)*24=0,"",(S9+IF(Q9&gt;S9,1,0)-Q9-U9)*24))</f>
        <v/>
      </c>
      <c r="Y9" s="227" t="str">
        <f t="shared" ref="Y9:Y21" si="4">IF(W9="",K9,IF(OR(K9-W9=0,K9-W9&lt;0),"",K9-W9))</f>
        <v/>
      </c>
    </row>
    <row r="10" spans="2:25" x14ac:dyDescent="0.4">
      <c r="B10" s="50"/>
      <c r="C10" s="219" t="s">
        <v>53</v>
      </c>
      <c r="D10" s="113" t="s">
        <v>16</v>
      </c>
      <c r="E10" s="220"/>
      <c r="F10" s="113" t="s">
        <v>17</v>
      </c>
      <c r="G10" s="220"/>
      <c r="H10" s="118" t="s">
        <v>46</v>
      </c>
      <c r="I10" s="220"/>
      <c r="J10" s="114" t="s">
        <v>2</v>
      </c>
      <c r="K10" s="227" t="str">
        <f t="shared" si="2"/>
        <v/>
      </c>
      <c r="M10" s="228">
        <f>特定施設入居者生活介護!$Q$11</f>
        <v>0.375</v>
      </c>
      <c r="N10" s="113" t="s">
        <v>17</v>
      </c>
      <c r="O10" s="228">
        <f>特定施設入居者生活介護!$U$11</f>
        <v>0.70833333333333337</v>
      </c>
      <c r="Q10" s="229" t="str">
        <f t="shared" si="0"/>
        <v/>
      </c>
      <c r="R10" s="113" t="s">
        <v>17</v>
      </c>
      <c r="S10" s="229" t="str">
        <f t="shared" si="1"/>
        <v/>
      </c>
      <c r="T10" s="118" t="s">
        <v>46</v>
      </c>
      <c r="U10" s="220"/>
      <c r="V10" s="114" t="s">
        <v>2</v>
      </c>
      <c r="W10" s="227" t="str">
        <f t="shared" si="3"/>
        <v/>
      </c>
      <c r="Y10" s="227" t="str">
        <f t="shared" si="4"/>
        <v/>
      </c>
    </row>
    <row r="11" spans="2:25" x14ac:dyDescent="0.4">
      <c r="B11" s="50"/>
      <c r="C11" s="219" t="s">
        <v>54</v>
      </c>
      <c r="D11" s="113" t="s">
        <v>16</v>
      </c>
      <c r="E11" s="220"/>
      <c r="F11" s="113" t="s">
        <v>17</v>
      </c>
      <c r="G11" s="220"/>
      <c r="H11" s="118" t="s">
        <v>46</v>
      </c>
      <c r="I11" s="220"/>
      <c r="J11" s="114" t="s">
        <v>2</v>
      </c>
      <c r="K11" s="227" t="str">
        <f t="shared" si="2"/>
        <v/>
      </c>
      <c r="M11" s="228">
        <f>特定施設入居者生活介護!$Q$11</f>
        <v>0.375</v>
      </c>
      <c r="N11" s="113" t="s">
        <v>17</v>
      </c>
      <c r="O11" s="228">
        <f>特定施設入居者生活介護!$U$11</f>
        <v>0.70833333333333337</v>
      </c>
      <c r="Q11" s="229" t="str">
        <f t="shared" si="0"/>
        <v/>
      </c>
      <c r="R11" s="113" t="s">
        <v>17</v>
      </c>
      <c r="S11" s="229" t="str">
        <f t="shared" si="1"/>
        <v/>
      </c>
      <c r="T11" s="118" t="s">
        <v>46</v>
      </c>
      <c r="U11" s="220"/>
      <c r="V11" s="114" t="s">
        <v>2</v>
      </c>
      <c r="W11" s="227" t="str">
        <f t="shared" si="3"/>
        <v/>
      </c>
      <c r="Y11" s="227" t="str">
        <f t="shared" si="4"/>
        <v/>
      </c>
    </row>
    <row r="12" spans="2:25" x14ac:dyDescent="0.4">
      <c r="B12" s="50"/>
      <c r="C12" s="219" t="s">
        <v>55</v>
      </c>
      <c r="D12" s="113" t="s">
        <v>16</v>
      </c>
      <c r="E12" s="220"/>
      <c r="F12" s="113" t="s">
        <v>17</v>
      </c>
      <c r="G12" s="220"/>
      <c r="H12" s="118" t="s">
        <v>46</v>
      </c>
      <c r="I12" s="220"/>
      <c r="J12" s="114" t="s">
        <v>2</v>
      </c>
      <c r="K12" s="227" t="str">
        <f t="shared" si="2"/>
        <v/>
      </c>
      <c r="M12" s="228">
        <f>特定施設入居者生活介護!$Q$11</f>
        <v>0.375</v>
      </c>
      <c r="N12" s="113" t="s">
        <v>17</v>
      </c>
      <c r="O12" s="228">
        <f>特定施設入居者生活介護!$U$11</f>
        <v>0.70833333333333337</v>
      </c>
      <c r="Q12" s="229" t="str">
        <f t="shared" si="0"/>
        <v/>
      </c>
      <c r="R12" s="113" t="s">
        <v>17</v>
      </c>
      <c r="S12" s="229" t="str">
        <f t="shared" si="1"/>
        <v/>
      </c>
      <c r="T12" s="118" t="s">
        <v>46</v>
      </c>
      <c r="U12" s="220"/>
      <c r="V12" s="114" t="s">
        <v>2</v>
      </c>
      <c r="W12" s="227" t="str">
        <f t="shared" si="3"/>
        <v/>
      </c>
      <c r="Y12" s="227" t="str">
        <f t="shared" si="4"/>
        <v/>
      </c>
    </row>
    <row r="13" spans="2:25" x14ac:dyDescent="0.4">
      <c r="B13" s="50"/>
      <c r="C13" s="219" t="s">
        <v>56</v>
      </c>
      <c r="D13" s="113" t="s">
        <v>16</v>
      </c>
      <c r="E13" s="220"/>
      <c r="F13" s="113" t="s">
        <v>17</v>
      </c>
      <c r="G13" s="220"/>
      <c r="H13" s="118" t="s">
        <v>46</v>
      </c>
      <c r="I13" s="220"/>
      <c r="J13" s="114" t="s">
        <v>2</v>
      </c>
      <c r="K13" s="227" t="str">
        <f t="shared" si="2"/>
        <v/>
      </c>
      <c r="M13" s="228">
        <f>特定施設入居者生活介護!$Q$11</f>
        <v>0.375</v>
      </c>
      <c r="N13" s="113" t="s">
        <v>17</v>
      </c>
      <c r="O13" s="228">
        <f>特定施設入居者生活介護!$U$11</f>
        <v>0.70833333333333337</v>
      </c>
      <c r="Q13" s="229" t="str">
        <f t="shared" si="0"/>
        <v/>
      </c>
      <c r="R13" s="113" t="s">
        <v>17</v>
      </c>
      <c r="S13" s="229" t="str">
        <f t="shared" si="1"/>
        <v/>
      </c>
      <c r="T13" s="118" t="s">
        <v>46</v>
      </c>
      <c r="U13" s="220"/>
      <c r="V13" s="114" t="s">
        <v>2</v>
      </c>
      <c r="W13" s="227" t="str">
        <f t="shared" si="3"/>
        <v/>
      </c>
      <c r="Y13" s="227" t="str">
        <f t="shared" si="4"/>
        <v/>
      </c>
    </row>
    <row r="14" spans="2:25" x14ac:dyDescent="0.4">
      <c r="B14" s="50"/>
      <c r="C14" s="219" t="s">
        <v>57</v>
      </c>
      <c r="D14" s="113" t="s">
        <v>16</v>
      </c>
      <c r="E14" s="220"/>
      <c r="F14" s="113" t="s">
        <v>17</v>
      </c>
      <c r="G14" s="220"/>
      <c r="H14" s="118" t="s">
        <v>46</v>
      </c>
      <c r="I14" s="220"/>
      <c r="J14" s="114" t="s">
        <v>2</v>
      </c>
      <c r="K14" s="227" t="str">
        <f t="shared" si="2"/>
        <v/>
      </c>
      <c r="M14" s="228">
        <f>特定施設入居者生活介護!$Q$11</f>
        <v>0.375</v>
      </c>
      <c r="N14" s="113" t="s">
        <v>17</v>
      </c>
      <c r="O14" s="228">
        <f>特定施設入居者生活介護!$U$11</f>
        <v>0.70833333333333337</v>
      </c>
      <c r="Q14" s="229" t="str">
        <f t="shared" si="0"/>
        <v/>
      </c>
      <c r="R14" s="113" t="s">
        <v>17</v>
      </c>
      <c r="S14" s="229" t="str">
        <f t="shared" si="1"/>
        <v/>
      </c>
      <c r="T14" s="118" t="s">
        <v>46</v>
      </c>
      <c r="U14" s="220"/>
      <c r="V14" s="114" t="s">
        <v>2</v>
      </c>
      <c r="W14" s="227" t="str">
        <f t="shared" si="3"/>
        <v/>
      </c>
      <c r="Y14" s="227" t="str">
        <f t="shared" si="4"/>
        <v/>
      </c>
    </row>
    <row r="15" spans="2:25" x14ac:dyDescent="0.4">
      <c r="B15" s="50"/>
      <c r="C15" s="219" t="s">
        <v>58</v>
      </c>
      <c r="D15" s="113" t="s">
        <v>16</v>
      </c>
      <c r="E15" s="220"/>
      <c r="F15" s="113" t="s">
        <v>17</v>
      </c>
      <c r="G15" s="220"/>
      <c r="H15" s="118" t="s">
        <v>46</v>
      </c>
      <c r="I15" s="220"/>
      <c r="J15" s="114" t="s">
        <v>2</v>
      </c>
      <c r="K15" s="227" t="str">
        <f t="shared" si="2"/>
        <v/>
      </c>
      <c r="M15" s="228">
        <f>特定施設入居者生活介護!$Q$11</f>
        <v>0.375</v>
      </c>
      <c r="N15" s="113" t="s">
        <v>17</v>
      </c>
      <c r="O15" s="228">
        <f>特定施設入居者生活介護!$U$11</f>
        <v>0.70833333333333337</v>
      </c>
      <c r="Q15" s="229" t="str">
        <f t="shared" si="0"/>
        <v/>
      </c>
      <c r="R15" s="113" t="s">
        <v>17</v>
      </c>
      <c r="S15" s="229" t="str">
        <f t="shared" si="1"/>
        <v/>
      </c>
      <c r="T15" s="118" t="s">
        <v>46</v>
      </c>
      <c r="U15" s="220"/>
      <c r="V15" s="114" t="s">
        <v>2</v>
      </c>
      <c r="W15" s="227" t="str">
        <f t="shared" si="3"/>
        <v/>
      </c>
      <c r="Y15" s="227" t="str">
        <f t="shared" si="4"/>
        <v/>
      </c>
    </row>
    <row r="16" spans="2:25" x14ac:dyDescent="0.4">
      <c r="B16" s="50"/>
      <c r="C16" s="219" t="s">
        <v>59</v>
      </c>
      <c r="D16" s="113" t="s">
        <v>16</v>
      </c>
      <c r="E16" s="220"/>
      <c r="F16" s="113" t="s">
        <v>17</v>
      </c>
      <c r="G16" s="220"/>
      <c r="H16" s="118" t="s">
        <v>46</v>
      </c>
      <c r="I16" s="220"/>
      <c r="J16" s="114" t="s">
        <v>2</v>
      </c>
      <c r="K16" s="227" t="str">
        <f t="shared" si="2"/>
        <v/>
      </c>
      <c r="M16" s="228">
        <f>特定施設入居者生活介護!$Q$11</f>
        <v>0.375</v>
      </c>
      <c r="N16" s="113" t="s">
        <v>17</v>
      </c>
      <c r="O16" s="228">
        <f>特定施設入居者生活介護!$U$11</f>
        <v>0.70833333333333337</v>
      </c>
      <c r="Q16" s="229" t="str">
        <f t="shared" si="0"/>
        <v/>
      </c>
      <c r="R16" s="113" t="s">
        <v>17</v>
      </c>
      <c r="S16" s="229" t="str">
        <f t="shared" si="1"/>
        <v/>
      </c>
      <c r="T16" s="118" t="s">
        <v>46</v>
      </c>
      <c r="U16" s="220"/>
      <c r="V16" s="114" t="s">
        <v>2</v>
      </c>
      <c r="W16" s="227" t="str">
        <f t="shared" si="3"/>
        <v/>
      </c>
      <c r="Y16" s="227" t="str">
        <f t="shared" si="4"/>
        <v/>
      </c>
    </row>
    <row r="17" spans="2:25" x14ac:dyDescent="0.4">
      <c r="B17" s="50"/>
      <c r="C17" s="219" t="s">
        <v>60</v>
      </c>
      <c r="D17" s="113" t="s">
        <v>16</v>
      </c>
      <c r="E17" s="220"/>
      <c r="F17" s="113" t="s">
        <v>17</v>
      </c>
      <c r="G17" s="220"/>
      <c r="H17" s="118" t="s">
        <v>46</v>
      </c>
      <c r="I17" s="220"/>
      <c r="J17" s="114" t="s">
        <v>2</v>
      </c>
      <c r="K17" s="227" t="str">
        <f t="shared" si="2"/>
        <v/>
      </c>
      <c r="M17" s="228">
        <f>特定施設入居者生活介護!$Q$11</f>
        <v>0.375</v>
      </c>
      <c r="N17" s="113" t="s">
        <v>17</v>
      </c>
      <c r="O17" s="228">
        <f>特定施設入居者生活介護!$U$11</f>
        <v>0.70833333333333337</v>
      </c>
      <c r="Q17" s="229" t="str">
        <f t="shared" si="0"/>
        <v/>
      </c>
      <c r="R17" s="113" t="s">
        <v>17</v>
      </c>
      <c r="S17" s="229" t="str">
        <f t="shared" si="1"/>
        <v/>
      </c>
      <c r="T17" s="118" t="s">
        <v>46</v>
      </c>
      <c r="U17" s="220"/>
      <c r="V17" s="114" t="s">
        <v>2</v>
      </c>
      <c r="W17" s="227" t="str">
        <f t="shared" si="3"/>
        <v/>
      </c>
      <c r="Y17" s="227" t="str">
        <f t="shared" si="4"/>
        <v/>
      </c>
    </row>
    <row r="18" spans="2:25" x14ac:dyDescent="0.4">
      <c r="B18" s="50"/>
      <c r="C18" s="219" t="s">
        <v>61</v>
      </c>
      <c r="D18" s="113" t="s">
        <v>16</v>
      </c>
      <c r="E18" s="220"/>
      <c r="F18" s="113" t="s">
        <v>17</v>
      </c>
      <c r="G18" s="220"/>
      <c r="H18" s="118" t="s">
        <v>46</v>
      </c>
      <c r="I18" s="220"/>
      <c r="J18" s="114" t="s">
        <v>2</v>
      </c>
      <c r="K18" s="227" t="str">
        <f t="shared" si="2"/>
        <v/>
      </c>
      <c r="M18" s="228">
        <f>特定施設入居者生活介護!$Q$11</f>
        <v>0.375</v>
      </c>
      <c r="N18" s="113" t="s">
        <v>17</v>
      </c>
      <c r="O18" s="228">
        <f>特定施設入居者生活介護!$U$11</f>
        <v>0.70833333333333337</v>
      </c>
      <c r="Q18" s="229" t="str">
        <f t="shared" si="0"/>
        <v/>
      </c>
      <c r="R18" s="113" t="s">
        <v>17</v>
      </c>
      <c r="S18" s="229" t="str">
        <f t="shared" si="1"/>
        <v/>
      </c>
      <c r="T18" s="118" t="s">
        <v>46</v>
      </c>
      <c r="U18" s="220"/>
      <c r="V18" s="114" t="s">
        <v>2</v>
      </c>
      <c r="W18" s="227" t="str">
        <f t="shared" si="3"/>
        <v/>
      </c>
      <c r="Y18" s="227" t="str">
        <f t="shared" si="4"/>
        <v/>
      </c>
    </row>
    <row r="19" spans="2:25" x14ac:dyDescent="0.4">
      <c r="B19" s="50"/>
      <c r="C19" s="219" t="s">
        <v>62</v>
      </c>
      <c r="D19" s="113" t="s">
        <v>16</v>
      </c>
      <c r="E19" s="220"/>
      <c r="F19" s="113" t="s">
        <v>17</v>
      </c>
      <c r="G19" s="220"/>
      <c r="H19" s="118" t="s">
        <v>46</v>
      </c>
      <c r="I19" s="220"/>
      <c r="J19" s="114" t="s">
        <v>2</v>
      </c>
      <c r="K19" s="227" t="str">
        <f t="shared" si="2"/>
        <v/>
      </c>
      <c r="M19" s="228">
        <f>特定施設入居者生活介護!$Q$11</f>
        <v>0.375</v>
      </c>
      <c r="N19" s="113" t="s">
        <v>17</v>
      </c>
      <c r="O19" s="228">
        <f>特定施設入居者生活介護!$U$11</f>
        <v>0.70833333333333337</v>
      </c>
      <c r="Q19" s="229" t="str">
        <f t="shared" si="0"/>
        <v/>
      </c>
      <c r="R19" s="113" t="s">
        <v>17</v>
      </c>
      <c r="S19" s="229" t="str">
        <f t="shared" si="1"/>
        <v/>
      </c>
      <c r="T19" s="118" t="s">
        <v>46</v>
      </c>
      <c r="U19" s="220"/>
      <c r="V19" s="114" t="s">
        <v>2</v>
      </c>
      <c r="W19" s="227" t="str">
        <f t="shared" si="3"/>
        <v/>
      </c>
      <c r="Y19" s="227" t="str">
        <f t="shared" si="4"/>
        <v/>
      </c>
    </row>
    <row r="20" spans="2:25" x14ac:dyDescent="0.4">
      <c r="B20" s="50"/>
      <c r="C20" s="219" t="s">
        <v>63</v>
      </c>
      <c r="D20" s="113" t="s">
        <v>16</v>
      </c>
      <c r="E20" s="220"/>
      <c r="F20" s="113" t="s">
        <v>17</v>
      </c>
      <c r="G20" s="220"/>
      <c r="H20" s="118" t="s">
        <v>46</v>
      </c>
      <c r="I20" s="220"/>
      <c r="J20" s="114" t="s">
        <v>2</v>
      </c>
      <c r="K20" s="227" t="str">
        <f t="shared" si="2"/>
        <v/>
      </c>
      <c r="M20" s="228">
        <f>特定施設入居者生活介護!$Q$11</f>
        <v>0.375</v>
      </c>
      <c r="N20" s="113" t="s">
        <v>17</v>
      </c>
      <c r="O20" s="228">
        <f>特定施設入居者生活介護!$U$11</f>
        <v>0.70833333333333337</v>
      </c>
      <c r="Q20" s="229" t="str">
        <f t="shared" si="0"/>
        <v/>
      </c>
      <c r="R20" s="113" t="s">
        <v>17</v>
      </c>
      <c r="S20" s="229" t="str">
        <f t="shared" si="1"/>
        <v/>
      </c>
      <c r="T20" s="118" t="s">
        <v>46</v>
      </c>
      <c r="U20" s="220"/>
      <c r="V20" s="114" t="s">
        <v>2</v>
      </c>
      <c r="W20" s="227" t="str">
        <f t="shared" si="3"/>
        <v/>
      </c>
      <c r="Y20" s="227" t="str">
        <f t="shared" si="4"/>
        <v/>
      </c>
    </row>
    <row r="21" spans="2:25" x14ac:dyDescent="0.4">
      <c r="B21" s="50"/>
      <c r="C21" s="219" t="s">
        <v>64</v>
      </c>
      <c r="D21" s="113" t="s">
        <v>16</v>
      </c>
      <c r="E21" s="220"/>
      <c r="F21" s="113" t="s">
        <v>17</v>
      </c>
      <c r="G21" s="220"/>
      <c r="H21" s="118" t="s">
        <v>46</v>
      </c>
      <c r="I21" s="220"/>
      <c r="J21" s="114" t="s">
        <v>2</v>
      </c>
      <c r="K21" s="227" t="str">
        <f t="shared" si="2"/>
        <v/>
      </c>
      <c r="M21" s="228">
        <f>特定施設入居者生活介護!$Q$11</f>
        <v>0.375</v>
      </c>
      <c r="N21" s="113" t="s">
        <v>17</v>
      </c>
      <c r="O21" s="228">
        <f>特定施設入居者生活介護!$U$11</f>
        <v>0.70833333333333337</v>
      </c>
      <c r="Q21" s="229" t="str">
        <f t="shared" si="0"/>
        <v/>
      </c>
      <c r="R21" s="113" t="s">
        <v>17</v>
      </c>
      <c r="S21" s="229" t="str">
        <f t="shared" si="1"/>
        <v/>
      </c>
      <c r="T21" s="118" t="s">
        <v>46</v>
      </c>
      <c r="U21" s="220"/>
      <c r="V21" s="114" t="s">
        <v>2</v>
      </c>
      <c r="W21" s="227" t="str">
        <f t="shared" si="3"/>
        <v/>
      </c>
      <c r="Y21" s="227" t="str">
        <f t="shared" si="4"/>
        <v/>
      </c>
    </row>
    <row r="22" spans="2:25" x14ac:dyDescent="0.4">
      <c r="B22" s="50"/>
      <c r="C22" s="219" t="s">
        <v>65</v>
      </c>
      <c r="D22" s="113" t="s">
        <v>16</v>
      </c>
      <c r="E22" s="226"/>
      <c r="F22" s="113" t="s">
        <v>17</v>
      </c>
      <c r="G22" s="226"/>
      <c r="H22" s="118" t="s">
        <v>46</v>
      </c>
      <c r="I22" s="226"/>
      <c r="J22" s="114" t="s">
        <v>2</v>
      </c>
      <c r="K22" s="219"/>
      <c r="M22" s="230"/>
      <c r="N22" s="113" t="s">
        <v>17</v>
      </c>
      <c r="O22" s="230"/>
      <c r="Q22" s="230"/>
      <c r="R22" s="113" t="s">
        <v>17</v>
      </c>
      <c r="S22" s="230"/>
      <c r="T22" s="118" t="s">
        <v>46</v>
      </c>
      <c r="U22" s="226"/>
      <c r="V22" s="114" t="s">
        <v>2</v>
      </c>
      <c r="W22" s="221"/>
      <c r="Y22" s="221"/>
    </row>
    <row r="23" spans="2:25" x14ac:dyDescent="0.4">
      <c r="B23" s="50"/>
      <c r="C23" s="219" t="s">
        <v>66</v>
      </c>
      <c r="D23" s="113" t="s">
        <v>16</v>
      </c>
      <c r="E23" s="226"/>
      <c r="F23" s="113" t="s">
        <v>17</v>
      </c>
      <c r="G23" s="226"/>
      <c r="H23" s="118" t="s">
        <v>46</v>
      </c>
      <c r="I23" s="226"/>
      <c r="J23" s="114" t="s">
        <v>2</v>
      </c>
      <c r="K23" s="219"/>
      <c r="M23" s="230"/>
      <c r="N23" s="113" t="s">
        <v>17</v>
      </c>
      <c r="O23" s="230"/>
      <c r="Q23" s="230"/>
      <c r="R23" s="113" t="s">
        <v>17</v>
      </c>
      <c r="S23" s="230"/>
      <c r="T23" s="118" t="s">
        <v>46</v>
      </c>
      <c r="U23" s="226"/>
      <c r="V23" s="114" t="s">
        <v>2</v>
      </c>
      <c r="W23" s="221"/>
      <c r="Y23" s="221"/>
    </row>
    <row r="24" spans="2:25" x14ac:dyDescent="0.4">
      <c r="B24" s="50"/>
      <c r="C24" s="219" t="s">
        <v>67</v>
      </c>
      <c r="D24" s="113" t="s">
        <v>16</v>
      </c>
      <c r="E24" s="226"/>
      <c r="F24" s="113" t="s">
        <v>17</v>
      </c>
      <c r="G24" s="226"/>
      <c r="H24" s="118" t="s">
        <v>46</v>
      </c>
      <c r="I24" s="226"/>
      <c r="J24" s="114" t="s">
        <v>2</v>
      </c>
      <c r="K24" s="219"/>
      <c r="M24" s="230"/>
      <c r="N24" s="113" t="s">
        <v>17</v>
      </c>
      <c r="O24" s="230"/>
      <c r="Q24" s="230"/>
      <c r="R24" s="113" t="s">
        <v>17</v>
      </c>
      <c r="S24" s="230"/>
      <c r="T24" s="118" t="s">
        <v>46</v>
      </c>
      <c r="U24" s="226"/>
      <c r="V24" s="114" t="s">
        <v>2</v>
      </c>
      <c r="W24" s="221"/>
      <c r="Y24" s="221"/>
    </row>
    <row r="25" spans="2:25" x14ac:dyDescent="0.4">
      <c r="B25" s="50"/>
      <c r="C25" s="219" t="s">
        <v>68</v>
      </c>
      <c r="D25" s="113" t="s">
        <v>16</v>
      </c>
      <c r="E25" s="226"/>
      <c r="F25" s="113" t="s">
        <v>17</v>
      </c>
      <c r="G25" s="226"/>
      <c r="H25" s="118" t="s">
        <v>46</v>
      </c>
      <c r="I25" s="226"/>
      <c r="J25" s="114" t="s">
        <v>2</v>
      </c>
      <c r="K25" s="219"/>
      <c r="M25" s="230"/>
      <c r="N25" s="113" t="s">
        <v>17</v>
      </c>
      <c r="O25" s="230"/>
      <c r="Q25" s="230"/>
      <c r="R25" s="113" t="s">
        <v>17</v>
      </c>
      <c r="S25" s="230"/>
      <c r="T25" s="118" t="s">
        <v>46</v>
      </c>
      <c r="U25" s="226"/>
      <c r="V25" s="114" t="s">
        <v>2</v>
      </c>
      <c r="W25" s="221"/>
      <c r="Y25" s="221"/>
    </row>
    <row r="26" spans="2:25" x14ac:dyDescent="0.4">
      <c r="B26" s="50"/>
      <c r="C26" s="219" t="s">
        <v>69</v>
      </c>
      <c r="D26" s="113" t="s">
        <v>16</v>
      </c>
      <c r="E26" s="226"/>
      <c r="F26" s="113" t="s">
        <v>17</v>
      </c>
      <c r="G26" s="226"/>
      <c r="H26" s="118" t="s">
        <v>46</v>
      </c>
      <c r="I26" s="226"/>
      <c r="J26" s="114" t="s">
        <v>2</v>
      </c>
      <c r="K26" s="219"/>
      <c r="M26" s="230"/>
      <c r="N26" s="113" t="s">
        <v>17</v>
      </c>
      <c r="O26" s="230"/>
      <c r="Q26" s="230"/>
      <c r="R26" s="113" t="s">
        <v>17</v>
      </c>
      <c r="S26" s="230"/>
      <c r="T26" s="118" t="s">
        <v>46</v>
      </c>
      <c r="U26" s="226"/>
      <c r="V26" s="114" t="s">
        <v>2</v>
      </c>
      <c r="W26" s="221"/>
      <c r="Y26" s="221"/>
    </row>
    <row r="27" spans="2:25" x14ac:dyDescent="0.4">
      <c r="B27" s="50"/>
      <c r="C27" s="219" t="s">
        <v>70</v>
      </c>
      <c r="D27" s="113" t="s">
        <v>16</v>
      </c>
      <c r="E27" s="226"/>
      <c r="F27" s="113" t="s">
        <v>17</v>
      </c>
      <c r="G27" s="226"/>
      <c r="H27" s="118" t="s">
        <v>46</v>
      </c>
      <c r="I27" s="226"/>
      <c r="J27" s="114" t="s">
        <v>2</v>
      </c>
      <c r="K27" s="219"/>
      <c r="M27" s="230"/>
      <c r="N27" s="113" t="s">
        <v>17</v>
      </c>
      <c r="O27" s="230"/>
      <c r="Q27" s="230"/>
      <c r="R27" s="113" t="s">
        <v>17</v>
      </c>
      <c r="S27" s="230"/>
      <c r="T27" s="118" t="s">
        <v>46</v>
      </c>
      <c r="U27" s="226"/>
      <c r="V27" s="114" t="s">
        <v>2</v>
      </c>
      <c r="W27" s="221"/>
      <c r="Y27" s="221"/>
    </row>
    <row r="28" spans="2:25" x14ac:dyDescent="0.4">
      <c r="B28" s="50"/>
      <c r="C28" s="219" t="s">
        <v>71</v>
      </c>
      <c r="D28" s="113" t="s">
        <v>16</v>
      </c>
      <c r="E28" s="226"/>
      <c r="F28" s="113" t="s">
        <v>17</v>
      </c>
      <c r="G28" s="226"/>
      <c r="H28" s="118" t="s">
        <v>46</v>
      </c>
      <c r="I28" s="226"/>
      <c r="J28" s="114" t="s">
        <v>2</v>
      </c>
      <c r="K28" s="219"/>
      <c r="M28" s="230"/>
      <c r="N28" s="113" t="s">
        <v>17</v>
      </c>
      <c r="O28" s="230"/>
      <c r="Q28" s="230"/>
      <c r="R28" s="113" t="s">
        <v>17</v>
      </c>
      <c r="S28" s="230"/>
      <c r="T28" s="118" t="s">
        <v>46</v>
      </c>
      <c r="U28" s="226"/>
      <c r="V28" s="114" t="s">
        <v>2</v>
      </c>
      <c r="W28" s="221"/>
      <c r="Y28" s="221"/>
    </row>
    <row r="29" spans="2:25" x14ac:dyDescent="0.4">
      <c r="B29" s="50"/>
      <c r="C29" s="219" t="s">
        <v>72</v>
      </c>
      <c r="D29" s="113" t="s">
        <v>16</v>
      </c>
      <c r="E29" s="226"/>
      <c r="F29" s="113" t="s">
        <v>17</v>
      </c>
      <c r="G29" s="226"/>
      <c r="H29" s="118" t="s">
        <v>46</v>
      </c>
      <c r="I29" s="226"/>
      <c r="J29" s="114" t="s">
        <v>2</v>
      </c>
      <c r="K29" s="219"/>
      <c r="M29" s="230"/>
      <c r="N29" s="113" t="s">
        <v>17</v>
      </c>
      <c r="O29" s="230"/>
      <c r="Q29" s="230"/>
      <c r="R29" s="113" t="s">
        <v>17</v>
      </c>
      <c r="S29" s="230"/>
      <c r="T29" s="118" t="s">
        <v>46</v>
      </c>
      <c r="U29" s="226"/>
      <c r="V29" s="114" t="s">
        <v>2</v>
      </c>
      <c r="W29" s="221"/>
      <c r="Y29" s="221"/>
    </row>
    <row r="30" spans="2:25" x14ac:dyDescent="0.4">
      <c r="B30" s="50"/>
      <c r="C30" s="219" t="s">
        <v>73</v>
      </c>
      <c r="D30" s="113" t="s">
        <v>16</v>
      </c>
      <c r="E30" s="226"/>
      <c r="F30" s="113" t="s">
        <v>17</v>
      </c>
      <c r="G30" s="226"/>
      <c r="H30" s="118" t="s">
        <v>46</v>
      </c>
      <c r="I30" s="226"/>
      <c r="J30" s="114" t="s">
        <v>2</v>
      </c>
      <c r="K30" s="219"/>
      <c r="M30" s="230"/>
      <c r="N30" s="113" t="s">
        <v>17</v>
      </c>
      <c r="O30" s="230"/>
      <c r="Q30" s="230"/>
      <c r="R30" s="113" t="s">
        <v>17</v>
      </c>
      <c r="S30" s="230"/>
      <c r="T30" s="118" t="s">
        <v>46</v>
      </c>
      <c r="U30" s="226"/>
      <c r="V30" s="114" t="s">
        <v>2</v>
      </c>
      <c r="W30" s="221"/>
      <c r="Y30" s="221"/>
    </row>
    <row r="31" spans="2:25" x14ac:dyDescent="0.4">
      <c r="B31" s="50"/>
      <c r="C31" s="219" t="s">
        <v>74</v>
      </c>
      <c r="D31" s="113" t="s">
        <v>16</v>
      </c>
      <c r="E31" s="226"/>
      <c r="F31" s="113" t="s">
        <v>17</v>
      </c>
      <c r="G31" s="226"/>
      <c r="H31" s="118" t="s">
        <v>46</v>
      </c>
      <c r="I31" s="226"/>
      <c r="J31" s="114" t="s">
        <v>2</v>
      </c>
      <c r="K31" s="219"/>
      <c r="M31" s="230"/>
      <c r="N31" s="113" t="s">
        <v>17</v>
      </c>
      <c r="O31" s="230"/>
      <c r="Q31" s="230"/>
      <c r="R31" s="113" t="s">
        <v>17</v>
      </c>
      <c r="S31" s="230"/>
      <c r="T31" s="118" t="s">
        <v>46</v>
      </c>
      <c r="U31" s="226"/>
      <c r="V31" s="114" t="s">
        <v>2</v>
      </c>
      <c r="W31" s="221"/>
      <c r="Y31" s="221"/>
    </row>
    <row r="32" spans="2:25" x14ac:dyDescent="0.4">
      <c r="B32" s="50"/>
      <c r="C32" s="219" t="s">
        <v>75</v>
      </c>
      <c r="D32" s="113" t="s">
        <v>16</v>
      </c>
      <c r="E32" s="226"/>
      <c r="F32" s="113" t="s">
        <v>17</v>
      </c>
      <c r="G32" s="226"/>
      <c r="H32" s="118" t="s">
        <v>46</v>
      </c>
      <c r="I32" s="226"/>
      <c r="J32" s="114" t="s">
        <v>2</v>
      </c>
      <c r="K32" s="219"/>
      <c r="M32" s="230"/>
      <c r="N32" s="113" t="s">
        <v>17</v>
      </c>
      <c r="O32" s="230"/>
      <c r="Q32" s="230"/>
      <c r="R32" s="113" t="s">
        <v>17</v>
      </c>
      <c r="S32" s="230"/>
      <c r="T32" s="118" t="s">
        <v>46</v>
      </c>
      <c r="U32" s="226"/>
      <c r="V32" s="114" t="s">
        <v>2</v>
      </c>
      <c r="W32" s="221"/>
      <c r="Y32" s="221"/>
    </row>
    <row r="33" spans="2:27" x14ac:dyDescent="0.4">
      <c r="B33" s="50"/>
      <c r="C33" s="219" t="s">
        <v>76</v>
      </c>
      <c r="D33" s="113" t="s">
        <v>16</v>
      </c>
      <c r="E33" s="226"/>
      <c r="F33" s="113" t="s">
        <v>17</v>
      </c>
      <c r="G33" s="226"/>
      <c r="H33" s="118" t="s">
        <v>46</v>
      </c>
      <c r="I33" s="226"/>
      <c r="J33" s="114" t="s">
        <v>2</v>
      </c>
      <c r="K33" s="219"/>
      <c r="M33" s="230"/>
      <c r="N33" s="113" t="s">
        <v>17</v>
      </c>
      <c r="O33" s="230"/>
      <c r="Q33" s="230"/>
      <c r="R33" s="113" t="s">
        <v>17</v>
      </c>
      <c r="S33" s="230"/>
      <c r="T33" s="118" t="s">
        <v>46</v>
      </c>
      <c r="U33" s="226"/>
      <c r="V33" s="114" t="s">
        <v>2</v>
      </c>
      <c r="W33" s="221"/>
      <c r="Y33" s="221"/>
    </row>
    <row r="34" spans="2:27" x14ac:dyDescent="0.4">
      <c r="B34" s="50"/>
      <c r="C34" s="219" t="s">
        <v>78</v>
      </c>
      <c r="D34" s="113" t="s">
        <v>16</v>
      </c>
      <c r="E34" s="226"/>
      <c r="F34" s="113" t="s">
        <v>17</v>
      </c>
      <c r="G34" s="226"/>
      <c r="H34" s="118" t="s">
        <v>46</v>
      </c>
      <c r="I34" s="226"/>
      <c r="J34" s="114" t="s">
        <v>2</v>
      </c>
      <c r="K34" s="219"/>
      <c r="M34" s="230"/>
      <c r="N34" s="113" t="s">
        <v>17</v>
      </c>
      <c r="O34" s="230"/>
      <c r="Q34" s="230"/>
      <c r="R34" s="113" t="s">
        <v>17</v>
      </c>
      <c r="S34" s="230"/>
      <c r="T34" s="118" t="s">
        <v>46</v>
      </c>
      <c r="U34" s="226"/>
      <c r="V34" s="114" t="s">
        <v>2</v>
      </c>
      <c r="W34" s="221"/>
      <c r="Y34" s="221"/>
    </row>
    <row r="35" spans="2:27" x14ac:dyDescent="0.4">
      <c r="B35" s="50"/>
      <c r="C35" s="219" t="s">
        <v>79</v>
      </c>
      <c r="D35" s="113" t="s">
        <v>16</v>
      </c>
      <c r="E35" s="226"/>
      <c r="F35" s="113" t="s">
        <v>17</v>
      </c>
      <c r="G35" s="226"/>
      <c r="H35" s="118" t="s">
        <v>46</v>
      </c>
      <c r="I35" s="226"/>
      <c r="J35" s="114" t="s">
        <v>2</v>
      </c>
      <c r="K35" s="219"/>
      <c r="M35" s="230"/>
      <c r="N35" s="113" t="s">
        <v>17</v>
      </c>
      <c r="O35" s="230"/>
      <c r="Q35" s="230"/>
      <c r="R35" s="113" t="s">
        <v>17</v>
      </c>
      <c r="S35" s="230"/>
      <c r="T35" s="118" t="s">
        <v>46</v>
      </c>
      <c r="U35" s="226"/>
      <c r="V35" s="114" t="s">
        <v>2</v>
      </c>
      <c r="W35" s="221"/>
      <c r="Y35" s="221"/>
    </row>
    <row r="36" spans="2:27" x14ac:dyDescent="0.4">
      <c r="B36" s="50"/>
      <c r="C36" s="219" t="s">
        <v>80</v>
      </c>
      <c r="D36" s="113" t="s">
        <v>16</v>
      </c>
      <c r="E36" s="226"/>
      <c r="F36" s="113" t="s">
        <v>17</v>
      </c>
      <c r="G36" s="226"/>
      <c r="H36" s="118" t="s">
        <v>46</v>
      </c>
      <c r="I36" s="226"/>
      <c r="J36" s="114" t="s">
        <v>2</v>
      </c>
      <c r="K36" s="219"/>
      <c r="M36" s="230"/>
      <c r="N36" s="113" t="s">
        <v>17</v>
      </c>
      <c r="O36" s="230"/>
      <c r="Q36" s="230"/>
      <c r="R36" s="113" t="s">
        <v>17</v>
      </c>
      <c r="S36" s="230"/>
      <c r="T36" s="118" t="s">
        <v>46</v>
      </c>
      <c r="U36" s="226"/>
      <c r="V36" s="114" t="s">
        <v>2</v>
      </c>
      <c r="W36" s="221"/>
      <c r="Y36" s="221"/>
    </row>
    <row r="37" spans="2:27" x14ac:dyDescent="0.4">
      <c r="B37" s="50"/>
      <c r="C37" s="219" t="s">
        <v>81</v>
      </c>
      <c r="D37" s="113" t="s">
        <v>16</v>
      </c>
      <c r="E37" s="226"/>
      <c r="F37" s="113" t="s">
        <v>17</v>
      </c>
      <c r="G37" s="226"/>
      <c r="H37" s="118" t="s">
        <v>46</v>
      </c>
      <c r="I37" s="226"/>
      <c r="J37" s="114" t="s">
        <v>2</v>
      </c>
      <c r="K37" s="219"/>
      <c r="M37" s="230"/>
      <c r="N37" s="113" t="s">
        <v>17</v>
      </c>
      <c r="O37" s="230"/>
      <c r="Q37" s="230"/>
      <c r="R37" s="113" t="s">
        <v>17</v>
      </c>
      <c r="S37" s="230"/>
      <c r="T37" s="118" t="s">
        <v>46</v>
      </c>
      <c r="U37" s="226"/>
      <c r="V37" s="114" t="s">
        <v>2</v>
      </c>
      <c r="W37" s="221"/>
      <c r="Y37" s="221"/>
    </row>
    <row r="38" spans="2:27" x14ac:dyDescent="0.4">
      <c r="B38" s="50"/>
      <c r="C38" s="219" t="s">
        <v>82</v>
      </c>
      <c r="D38" s="113" t="s">
        <v>16</v>
      </c>
      <c r="E38" s="220"/>
      <c r="F38" s="113" t="s">
        <v>17</v>
      </c>
      <c r="G38" s="220"/>
      <c r="H38" s="118" t="s">
        <v>46</v>
      </c>
      <c r="I38" s="220"/>
      <c r="J38" s="114" t="s">
        <v>2</v>
      </c>
      <c r="K38" s="227" t="str">
        <f t="shared" ref="K38:K45" si="5">IF(OR(E38="",G38=""),"",(G38+IF(E38&gt;G38,1,0)-E38-I38)*24)</f>
        <v/>
      </c>
      <c r="M38" s="228">
        <f>特定施設入居者生活介護!$Q$11</f>
        <v>0.375</v>
      </c>
      <c r="N38" s="113" t="s">
        <v>17</v>
      </c>
      <c r="O38" s="228">
        <f>特定施設入居者生活介護!$U$11</f>
        <v>0.70833333333333337</v>
      </c>
      <c r="Q38" s="229" t="str">
        <f t="shared" ref="Q38:Q47" si="6">IF(E38="","",IF(E38&lt;M38,M38,IF(E38&gt;=O38,"",E38)))</f>
        <v/>
      </c>
      <c r="R38" s="113" t="s">
        <v>17</v>
      </c>
      <c r="S38" s="229" t="str">
        <f t="shared" ref="S38:S47" si="7">IF(G38="","",IF(G38&gt;E38,IF(G38&lt;O38,G38,O38),O38))</f>
        <v/>
      </c>
      <c r="T38" s="118" t="s">
        <v>46</v>
      </c>
      <c r="U38" s="220"/>
      <c r="V38" s="114" t="s">
        <v>2</v>
      </c>
      <c r="W38" s="227" t="str">
        <f t="shared" ref="W38:W45" si="8">IF(Q38="","",IF((S38+IF(Q38&gt;S38,1,0)-Q38-U38)*24=0,"",(S38+IF(Q38&gt;S38,1,0)-Q38-U38)*24))</f>
        <v/>
      </c>
      <c r="Y38" s="227" t="str">
        <f t="shared" ref="Y38:Y45" si="9">IF(W38="",K38,IF(OR(K38-W38=0,K38-W38&lt;0),"",K38-W38))</f>
        <v/>
      </c>
    </row>
    <row r="39" spans="2:27" x14ac:dyDescent="0.4">
      <c r="B39" s="50"/>
      <c r="C39" s="219" t="s">
        <v>83</v>
      </c>
      <c r="D39" s="113" t="s">
        <v>16</v>
      </c>
      <c r="E39" s="220"/>
      <c r="F39" s="113" t="s">
        <v>17</v>
      </c>
      <c r="G39" s="220"/>
      <c r="H39" s="118" t="s">
        <v>46</v>
      </c>
      <c r="I39" s="220"/>
      <c r="J39" s="114" t="s">
        <v>2</v>
      </c>
      <c r="K39" s="227" t="str">
        <f t="shared" si="5"/>
        <v/>
      </c>
      <c r="M39" s="228">
        <f>特定施設入居者生活介護!$Q$11</f>
        <v>0.375</v>
      </c>
      <c r="N39" s="113" t="s">
        <v>17</v>
      </c>
      <c r="O39" s="228">
        <f>特定施設入居者生活介護!$U$11</f>
        <v>0.70833333333333337</v>
      </c>
      <c r="Q39" s="229" t="str">
        <f t="shared" si="6"/>
        <v/>
      </c>
      <c r="R39" s="113" t="s">
        <v>17</v>
      </c>
      <c r="S39" s="229" t="str">
        <f t="shared" si="7"/>
        <v/>
      </c>
      <c r="T39" s="118" t="s">
        <v>46</v>
      </c>
      <c r="U39" s="220"/>
      <c r="V39" s="114" t="s">
        <v>2</v>
      </c>
      <c r="W39" s="227" t="str">
        <f t="shared" si="8"/>
        <v/>
      </c>
      <c r="Y39" s="227" t="str">
        <f t="shared" si="9"/>
        <v/>
      </c>
    </row>
    <row r="40" spans="2:27" x14ac:dyDescent="0.4">
      <c r="B40" s="50"/>
      <c r="C40" s="219" t="s">
        <v>110</v>
      </c>
      <c r="D40" s="113" t="s">
        <v>16</v>
      </c>
      <c r="E40" s="220"/>
      <c r="F40" s="113" t="s">
        <v>17</v>
      </c>
      <c r="G40" s="220"/>
      <c r="H40" s="118" t="s">
        <v>46</v>
      </c>
      <c r="I40" s="220"/>
      <c r="J40" s="114" t="s">
        <v>2</v>
      </c>
      <c r="K40" s="227" t="str">
        <f t="shared" si="5"/>
        <v/>
      </c>
      <c r="M40" s="228">
        <f>特定施設入居者生活介護!$Q$11</f>
        <v>0.375</v>
      </c>
      <c r="N40" s="113" t="s">
        <v>17</v>
      </c>
      <c r="O40" s="228">
        <f>特定施設入居者生活介護!$U$11</f>
        <v>0.70833333333333337</v>
      </c>
      <c r="Q40" s="229" t="str">
        <f t="shared" si="6"/>
        <v/>
      </c>
      <c r="R40" s="113" t="s">
        <v>17</v>
      </c>
      <c r="S40" s="229" t="str">
        <f t="shared" si="7"/>
        <v/>
      </c>
      <c r="T40" s="118" t="s">
        <v>46</v>
      </c>
      <c r="U40" s="220"/>
      <c r="V40" s="114" t="s">
        <v>2</v>
      </c>
      <c r="W40" s="227" t="str">
        <f t="shared" si="8"/>
        <v/>
      </c>
      <c r="Y40" s="227" t="str">
        <f t="shared" si="9"/>
        <v/>
      </c>
    </row>
    <row r="41" spans="2:27" x14ac:dyDescent="0.4">
      <c r="B41" s="50"/>
      <c r="C41" s="222" t="s">
        <v>227</v>
      </c>
      <c r="D41" s="113" t="s">
        <v>16</v>
      </c>
      <c r="E41" s="220"/>
      <c r="F41" s="113" t="s">
        <v>17</v>
      </c>
      <c r="G41" s="220"/>
      <c r="H41" s="118" t="s">
        <v>46</v>
      </c>
      <c r="I41" s="220"/>
      <c r="J41" s="114" t="s">
        <v>2</v>
      </c>
      <c r="K41" s="227" t="str">
        <f t="shared" si="5"/>
        <v/>
      </c>
      <c r="M41" s="228">
        <f>特定施設入居者生活介護!$Q$11</f>
        <v>0.375</v>
      </c>
      <c r="N41" s="113" t="s">
        <v>17</v>
      </c>
      <c r="O41" s="228">
        <f>特定施設入居者生活介護!$U$11</f>
        <v>0.70833333333333337</v>
      </c>
      <c r="Q41" s="229" t="str">
        <f t="shared" si="6"/>
        <v/>
      </c>
      <c r="R41" s="113" t="s">
        <v>17</v>
      </c>
      <c r="S41" s="229" t="str">
        <f t="shared" si="7"/>
        <v/>
      </c>
      <c r="T41" s="118" t="s">
        <v>46</v>
      </c>
      <c r="U41" s="220"/>
      <c r="V41" s="114" t="s">
        <v>2</v>
      </c>
      <c r="W41" s="227" t="str">
        <f t="shared" si="8"/>
        <v/>
      </c>
      <c r="Y41" s="227" t="str">
        <f t="shared" si="9"/>
        <v/>
      </c>
      <c r="AA41" s="49" t="s">
        <v>230</v>
      </c>
    </row>
    <row r="42" spans="2:27" x14ac:dyDescent="0.4">
      <c r="B42" s="50"/>
      <c r="C42" s="222" t="s">
        <v>228</v>
      </c>
      <c r="D42" s="113" t="s">
        <v>16</v>
      </c>
      <c r="E42" s="220"/>
      <c r="F42" s="113" t="s">
        <v>17</v>
      </c>
      <c r="G42" s="220"/>
      <c r="H42" s="118" t="s">
        <v>46</v>
      </c>
      <c r="I42" s="220"/>
      <c r="J42" s="114" t="s">
        <v>2</v>
      </c>
      <c r="K42" s="227" t="str">
        <f t="shared" si="5"/>
        <v/>
      </c>
      <c r="M42" s="228">
        <f>特定施設入居者生活介護!$Q$11</f>
        <v>0.375</v>
      </c>
      <c r="N42" s="113" t="s">
        <v>17</v>
      </c>
      <c r="O42" s="228">
        <f>特定施設入居者生活介護!$U$11</f>
        <v>0.70833333333333337</v>
      </c>
      <c r="Q42" s="229" t="str">
        <f t="shared" si="6"/>
        <v/>
      </c>
      <c r="R42" s="113" t="s">
        <v>17</v>
      </c>
      <c r="S42" s="229" t="str">
        <f t="shared" si="7"/>
        <v/>
      </c>
      <c r="T42" s="118" t="s">
        <v>46</v>
      </c>
      <c r="U42" s="220"/>
      <c r="V42" s="114" t="s">
        <v>2</v>
      </c>
      <c r="W42" s="227" t="str">
        <f t="shared" si="8"/>
        <v/>
      </c>
      <c r="Y42" s="227" t="str">
        <f t="shared" si="9"/>
        <v/>
      </c>
      <c r="AA42" s="49" t="s">
        <v>230</v>
      </c>
    </row>
    <row r="43" spans="2:27" x14ac:dyDescent="0.4">
      <c r="B43" s="50"/>
      <c r="C43" s="219" t="s">
        <v>77</v>
      </c>
      <c r="D43" s="113" t="s">
        <v>16</v>
      </c>
      <c r="E43" s="220"/>
      <c r="F43" s="113" t="s">
        <v>17</v>
      </c>
      <c r="G43" s="220"/>
      <c r="H43" s="118" t="s">
        <v>46</v>
      </c>
      <c r="I43" s="220"/>
      <c r="J43" s="114" t="s">
        <v>2</v>
      </c>
      <c r="K43" s="227" t="str">
        <f t="shared" si="5"/>
        <v/>
      </c>
      <c r="M43" s="228">
        <f>特定施設入居者生活介護!$Q$11</f>
        <v>0.375</v>
      </c>
      <c r="N43" s="113" t="s">
        <v>17</v>
      </c>
      <c r="O43" s="228">
        <f>特定施設入居者生活介護!$U$11</f>
        <v>0.70833333333333337</v>
      </c>
      <c r="Q43" s="229" t="str">
        <f t="shared" si="6"/>
        <v/>
      </c>
      <c r="R43" s="113" t="s">
        <v>17</v>
      </c>
      <c r="S43" s="229" t="str">
        <f t="shared" si="7"/>
        <v/>
      </c>
      <c r="T43" s="118" t="s">
        <v>46</v>
      </c>
      <c r="U43" s="220"/>
      <c r="V43" s="114" t="s">
        <v>2</v>
      </c>
      <c r="W43" s="227" t="str">
        <f t="shared" si="8"/>
        <v/>
      </c>
      <c r="Y43" s="227" t="str">
        <f t="shared" si="9"/>
        <v/>
      </c>
    </row>
    <row r="44" spans="2:27" x14ac:dyDescent="0.4">
      <c r="B44" s="50" t="s">
        <v>131</v>
      </c>
      <c r="C44" s="223"/>
      <c r="D44" s="113" t="s">
        <v>16</v>
      </c>
      <c r="E44" s="220"/>
      <c r="F44" s="113" t="s">
        <v>17</v>
      </c>
      <c r="G44" s="220"/>
      <c r="H44" s="118" t="s">
        <v>46</v>
      </c>
      <c r="I44" s="220"/>
      <c r="J44" s="114" t="s">
        <v>2</v>
      </c>
      <c r="K44" s="227" t="str">
        <f t="shared" si="5"/>
        <v/>
      </c>
      <c r="M44" s="228">
        <f>特定施設入居者生活介護!$Q$11</f>
        <v>0.375</v>
      </c>
      <c r="N44" s="113" t="s">
        <v>17</v>
      </c>
      <c r="O44" s="228">
        <f>特定施設入居者生活介護!$U$11</f>
        <v>0.70833333333333337</v>
      </c>
      <c r="Q44" s="229" t="str">
        <f t="shared" si="6"/>
        <v/>
      </c>
      <c r="R44" s="113" t="s">
        <v>17</v>
      </c>
      <c r="S44" s="229" t="str">
        <f t="shared" si="7"/>
        <v/>
      </c>
      <c r="T44" s="118" t="s">
        <v>46</v>
      </c>
      <c r="U44" s="220"/>
      <c r="V44" s="114" t="s">
        <v>2</v>
      </c>
      <c r="W44" s="227" t="str">
        <f t="shared" si="8"/>
        <v/>
      </c>
      <c r="Y44" s="227" t="str">
        <f t="shared" si="9"/>
        <v/>
      </c>
    </row>
    <row r="45" spans="2:27" x14ac:dyDescent="0.4">
      <c r="B45" s="50" t="s">
        <v>87</v>
      </c>
      <c r="C45" s="224"/>
      <c r="D45" s="113" t="s">
        <v>16</v>
      </c>
      <c r="E45" s="220"/>
      <c r="F45" s="113" t="s">
        <v>17</v>
      </c>
      <c r="G45" s="220"/>
      <c r="H45" s="118" t="s">
        <v>46</v>
      </c>
      <c r="I45" s="220"/>
      <c r="J45" s="114" t="s">
        <v>2</v>
      </c>
      <c r="K45" s="227" t="str">
        <f t="shared" si="5"/>
        <v/>
      </c>
      <c r="M45" s="228">
        <f>特定施設入居者生活介護!$Q$11</f>
        <v>0.375</v>
      </c>
      <c r="N45" s="113" t="s">
        <v>17</v>
      </c>
      <c r="O45" s="228">
        <f>特定施設入居者生活介護!$U$11</f>
        <v>0.70833333333333337</v>
      </c>
      <c r="Q45" s="229" t="str">
        <f t="shared" si="6"/>
        <v/>
      </c>
      <c r="R45" s="113" t="s">
        <v>17</v>
      </c>
      <c r="S45" s="229" t="str">
        <f t="shared" si="7"/>
        <v/>
      </c>
      <c r="T45" s="118" t="s">
        <v>46</v>
      </c>
      <c r="U45" s="220"/>
      <c r="V45" s="114" t="s">
        <v>2</v>
      </c>
      <c r="W45" s="227" t="str">
        <f t="shared" si="8"/>
        <v/>
      </c>
      <c r="Y45" s="227" t="str">
        <f t="shared" si="9"/>
        <v/>
      </c>
    </row>
    <row r="46" spans="2:27" x14ac:dyDescent="0.4">
      <c r="B46" s="50" t="s">
        <v>88</v>
      </c>
      <c r="C46" s="225" t="s">
        <v>85</v>
      </c>
      <c r="D46" s="113" t="s">
        <v>16</v>
      </c>
      <c r="E46" s="220" t="s">
        <v>45</v>
      </c>
      <c r="F46" s="113" t="s">
        <v>17</v>
      </c>
      <c r="G46" s="220" t="s">
        <v>45</v>
      </c>
      <c r="H46" s="118" t="s">
        <v>46</v>
      </c>
      <c r="I46" s="220" t="s">
        <v>45</v>
      </c>
      <c r="J46" s="114" t="s">
        <v>2</v>
      </c>
      <c r="K46" s="227" t="e">
        <f>K44+K45</f>
        <v>#VALUE!</v>
      </c>
      <c r="M46" s="228">
        <f>特定施設入居者生活介護!$Q$11</f>
        <v>0.375</v>
      </c>
      <c r="N46" s="113" t="s">
        <v>17</v>
      </c>
      <c r="O46" s="228">
        <f>特定施設入居者生活介護!$U$11</f>
        <v>0.70833333333333337</v>
      </c>
      <c r="Q46" s="229" t="str">
        <f t="shared" si="6"/>
        <v/>
      </c>
      <c r="R46" s="113" t="s">
        <v>17</v>
      </c>
      <c r="S46" s="229">
        <f t="shared" si="7"/>
        <v>0.70833333333333337</v>
      </c>
      <c r="T46" s="118" t="s">
        <v>46</v>
      </c>
      <c r="U46" s="220" t="str">
        <f t="shared" ref="U46" si="10">I46</f>
        <v>-</v>
      </c>
      <c r="V46" s="114" t="s">
        <v>2</v>
      </c>
      <c r="W46" s="227" t="e">
        <f>W44+W45</f>
        <v>#VALUE!</v>
      </c>
      <c r="Y46" s="227" t="e">
        <f>IF(W46="",K46,IF(K46-W46=0,"",K46-W46))</f>
        <v>#VALUE!</v>
      </c>
    </row>
    <row r="47" spans="2:27" x14ac:dyDescent="0.4">
      <c r="B47" s="119" t="s">
        <v>229</v>
      </c>
      <c r="C47" s="219" t="s">
        <v>114</v>
      </c>
      <c r="D47" s="113" t="s">
        <v>16</v>
      </c>
      <c r="E47" s="220"/>
      <c r="F47" s="113" t="s">
        <v>17</v>
      </c>
      <c r="G47" s="220"/>
      <c r="H47" s="118" t="s">
        <v>46</v>
      </c>
      <c r="I47" s="220"/>
      <c r="J47" s="114" t="s">
        <v>2</v>
      </c>
      <c r="K47" s="227" t="str">
        <f t="shared" ref="K47" si="11">IF(OR(E47="",G47=""),"",(G47+IF(E47&gt;G47,1,0)-E47-I47)*24)</f>
        <v/>
      </c>
      <c r="M47" s="228">
        <f>特定施設入居者生活介護!$Q$11</f>
        <v>0.375</v>
      </c>
      <c r="N47" s="113" t="s">
        <v>17</v>
      </c>
      <c r="O47" s="228">
        <f>特定施設入居者生活介護!$U$11</f>
        <v>0.70833333333333337</v>
      </c>
      <c r="Q47" s="229" t="str">
        <f t="shared" si="6"/>
        <v/>
      </c>
      <c r="R47" s="113" t="s">
        <v>17</v>
      </c>
      <c r="S47" s="229" t="str">
        <f t="shared" si="7"/>
        <v/>
      </c>
      <c r="T47" s="118" t="s">
        <v>46</v>
      </c>
      <c r="U47" s="220"/>
      <c r="V47" s="114" t="s">
        <v>2</v>
      </c>
      <c r="W47" s="227" t="str">
        <f t="shared" ref="W47" si="12">IF(Q47="","",IF((S47+IF(Q47&gt;S47,1,0)-Q47-U47)*24=0,"",(S47+IF(Q47&gt;S47,1,0)-Q47-U47)*24))</f>
        <v/>
      </c>
      <c r="Y47" s="227" t="str">
        <f t="shared" ref="Y47" si="13">IF(W47="",K47,IF(OR(K47-W47=0,K47-W47&lt;0),"",K47-W47))</f>
        <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0482"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82"/>
  <sheetViews>
    <sheetView showGridLines="0" view="pageBreakPreview" zoomScale="50" zoomScaleNormal="55" zoomScaleSheetLayoutView="50" workbookViewId="0">
      <selection activeCell="AG4" sqref="AG4"/>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405" t="s">
        <v>250</v>
      </c>
      <c r="AY1" s="406"/>
      <c r="AZ1" s="406"/>
      <c r="BA1" s="406"/>
      <c r="BB1" s="406"/>
      <c r="BC1" s="406"/>
      <c r="BD1" s="406"/>
      <c r="BE1" s="406"/>
      <c r="BF1" s="406"/>
      <c r="BG1" s="406"/>
      <c r="BH1" s="406"/>
      <c r="BI1" s="406"/>
      <c r="BJ1" s="406"/>
      <c r="BK1" s="406"/>
      <c r="BL1" s="406"/>
      <c r="BM1" s="406"/>
      <c r="BN1" s="10" t="s">
        <v>2</v>
      </c>
    </row>
    <row r="2" spans="2:71" s="9" customFormat="1" ht="20.25" customHeight="1" x14ac:dyDescent="0.4">
      <c r="N2" s="8"/>
      <c r="Q2" s="8"/>
      <c r="R2" s="8"/>
      <c r="T2" s="10"/>
      <c r="U2" s="10"/>
      <c r="V2" s="10"/>
      <c r="W2" s="10"/>
      <c r="X2" s="10"/>
      <c r="Y2" s="10"/>
      <c r="Z2" s="10"/>
      <c r="AA2" s="10"/>
      <c r="AF2" s="41" t="s">
        <v>29</v>
      </c>
      <c r="AG2" s="407">
        <v>4</v>
      </c>
      <c r="AH2" s="407"/>
      <c r="AI2" s="41" t="s">
        <v>30</v>
      </c>
      <c r="AJ2" s="408">
        <f>IF(AG2=0,"",YEAR(DATE(2018+AG2,1,1)))</f>
        <v>2022</v>
      </c>
      <c r="AK2" s="408"/>
      <c r="AL2" s="42" t="s">
        <v>31</v>
      </c>
      <c r="AM2" s="42" t="s">
        <v>1</v>
      </c>
      <c r="AN2" s="407">
        <v>4</v>
      </c>
      <c r="AO2" s="407"/>
      <c r="AP2" s="42" t="s">
        <v>26</v>
      </c>
      <c r="AW2" s="10" t="s">
        <v>33</v>
      </c>
      <c r="AX2" s="409" t="s">
        <v>210</v>
      </c>
      <c r="AY2" s="409"/>
      <c r="AZ2" s="409"/>
      <c r="BA2" s="409"/>
      <c r="BB2" s="409"/>
      <c r="BC2" s="409"/>
      <c r="BD2" s="409"/>
      <c r="BE2" s="409"/>
      <c r="BF2" s="409"/>
      <c r="BG2" s="409"/>
      <c r="BH2" s="409"/>
      <c r="BI2" s="409"/>
      <c r="BJ2" s="409"/>
      <c r="BK2" s="409"/>
      <c r="BL2" s="409"/>
      <c r="BM2" s="409"/>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410" t="s">
        <v>283</v>
      </c>
      <c r="BJ3" s="411"/>
      <c r="BK3" s="411"/>
      <c r="BL3" s="412"/>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207</v>
      </c>
      <c r="AP5" s="87"/>
      <c r="AQ5" s="87"/>
      <c r="AR5" s="87"/>
      <c r="AS5" s="87"/>
      <c r="AT5" s="6"/>
      <c r="AU5" s="6"/>
      <c r="AV5" s="6"/>
      <c r="AW5" s="6"/>
      <c r="AX5" s="6"/>
      <c r="AY5" s="6"/>
      <c r="BA5" s="399">
        <v>8</v>
      </c>
      <c r="BB5" s="400"/>
      <c r="BC5" s="2" t="s">
        <v>23</v>
      </c>
      <c r="BD5" s="6"/>
      <c r="BE5" s="399">
        <v>40</v>
      </c>
      <c r="BF5" s="400"/>
      <c r="BG5" s="2" t="s">
        <v>24</v>
      </c>
      <c r="BH5" s="6"/>
      <c r="BI5" s="399">
        <v>160</v>
      </c>
      <c r="BJ5" s="400"/>
      <c r="BK5" s="2" t="s">
        <v>25</v>
      </c>
      <c r="BL5" s="6"/>
      <c r="BM5" s="40"/>
    </row>
    <row r="6" spans="2:71" s="9" customFormat="1" ht="21" customHeight="1" x14ac:dyDescent="0.4">
      <c r="B6" s="94"/>
      <c r="C6" s="94"/>
      <c r="D6" s="94"/>
      <c r="E6" s="94"/>
      <c r="F6" s="94"/>
      <c r="G6" s="100"/>
      <c r="H6" s="100"/>
      <c r="I6" s="100"/>
      <c r="J6" s="100"/>
      <c r="K6" s="100"/>
      <c r="L6" s="100"/>
      <c r="M6" s="100"/>
      <c r="N6" s="143"/>
      <c r="O6" s="143"/>
      <c r="P6" s="143"/>
      <c r="Q6" s="97"/>
      <c r="R6" s="143"/>
      <c r="S6" s="143"/>
      <c r="T6" s="143"/>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3"/>
      <c r="O7" s="143"/>
      <c r="P7" s="143"/>
      <c r="Q7" s="97"/>
      <c r="R7" s="143"/>
      <c r="S7" s="143"/>
      <c r="T7" s="143"/>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28</v>
      </c>
      <c r="BG7" s="87"/>
      <c r="BH7" s="87"/>
      <c r="BI7" s="401">
        <f>DAY(EOMONTH(DATE(AJ2,AN2,1),0))</f>
        <v>30</v>
      </c>
      <c r="BJ7" s="402"/>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3"/>
      <c r="O8" s="143"/>
      <c r="P8" s="143"/>
      <c r="Q8" s="97"/>
      <c r="R8" s="101"/>
      <c r="S8" s="101"/>
      <c r="T8" s="101"/>
      <c r="U8" s="95"/>
      <c r="V8" s="89"/>
      <c r="W8" s="89"/>
      <c r="X8" s="89"/>
      <c r="Y8" s="89"/>
      <c r="Z8" s="89"/>
      <c r="AA8" s="89"/>
      <c r="AB8" s="89"/>
      <c r="AC8" s="89"/>
      <c r="AD8" s="89"/>
      <c r="AE8" s="89"/>
      <c r="AF8" s="89"/>
      <c r="AG8" s="89"/>
      <c r="AH8" s="89"/>
      <c r="AI8" s="89"/>
      <c r="AJ8" s="89"/>
      <c r="AK8" s="89"/>
      <c r="AL8" s="89"/>
      <c r="AM8" s="89"/>
      <c r="AN8" s="100"/>
      <c r="AO8" s="108" t="s">
        <v>252</v>
      </c>
      <c r="AP8" s="98"/>
      <c r="AQ8" s="90"/>
      <c r="AR8" s="91"/>
      <c r="AS8" s="91"/>
      <c r="AT8" s="91"/>
      <c r="AU8" s="91"/>
      <c r="AV8" s="98"/>
      <c r="AW8" s="87"/>
      <c r="AX8" s="99"/>
      <c r="AY8" s="99"/>
      <c r="AZ8" s="99"/>
      <c r="BA8" s="87"/>
      <c r="BB8" s="108" t="s">
        <v>274</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403"/>
      <c r="AB9" s="403"/>
      <c r="AC9" s="94"/>
      <c r="AD9" s="106"/>
      <c r="AE9" s="89"/>
      <c r="AF9" s="89"/>
      <c r="AG9" s="100"/>
      <c r="AH9" s="93"/>
      <c r="AI9" s="94"/>
      <c r="AJ9" s="100"/>
      <c r="AK9" s="100"/>
      <c r="AL9" s="100"/>
      <c r="AM9" s="107"/>
      <c r="AN9" s="90"/>
      <c r="AO9" s="98" t="s">
        <v>243</v>
      </c>
      <c r="AP9" s="90"/>
      <c r="AQ9" s="91"/>
      <c r="AR9" s="92"/>
      <c r="AS9" s="87" t="s">
        <v>244</v>
      </c>
      <c r="AT9" s="98"/>
      <c r="AU9" s="100"/>
      <c r="AV9" s="100"/>
      <c r="AW9" s="98"/>
      <c r="AX9" s="98"/>
      <c r="AY9" s="98"/>
      <c r="AZ9" s="89"/>
      <c r="BA9" s="100"/>
      <c r="BB9" s="98" t="s">
        <v>253</v>
      </c>
      <c r="BC9" s="90"/>
      <c r="BD9" s="91"/>
      <c r="BE9" s="92"/>
      <c r="BF9" s="87" t="s">
        <v>254</v>
      </c>
      <c r="BG9" s="98"/>
      <c r="BH9" s="100"/>
      <c r="BI9" s="100"/>
      <c r="BJ9" s="98"/>
      <c r="BK9" s="98"/>
      <c r="BL9" s="98"/>
      <c r="BM9" s="89"/>
      <c r="BN9" s="89"/>
      <c r="BQ9" s="10"/>
      <c r="BR9" s="10"/>
      <c r="BS9" s="10"/>
    </row>
    <row r="10" spans="2:71" s="9" customFormat="1" ht="21" customHeight="1" x14ac:dyDescent="0.4">
      <c r="B10" s="94" t="s">
        <v>128</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404">
        <v>40</v>
      </c>
      <c r="AQ10" s="404"/>
      <c r="AR10" s="87" t="s">
        <v>102</v>
      </c>
      <c r="AS10" s="89"/>
      <c r="AT10" s="98" t="s">
        <v>103</v>
      </c>
      <c r="AU10" s="100"/>
      <c r="AV10" s="100"/>
      <c r="AW10" s="98"/>
      <c r="AX10" s="404"/>
      <c r="AY10" s="404"/>
      <c r="AZ10" s="87" t="s">
        <v>102</v>
      </c>
      <c r="BA10" s="195"/>
      <c r="BB10" s="90"/>
      <c r="BC10" s="404">
        <v>40</v>
      </c>
      <c r="BD10" s="404"/>
      <c r="BE10" s="87" t="s">
        <v>102</v>
      </c>
      <c r="BF10" s="89"/>
      <c r="BG10" s="98" t="s">
        <v>103</v>
      </c>
      <c r="BH10" s="100"/>
      <c r="BI10" s="100"/>
      <c r="BJ10" s="98"/>
      <c r="BK10" s="404"/>
      <c r="BL10" s="404"/>
      <c r="BM10" s="87" t="s">
        <v>102</v>
      </c>
      <c r="BN10" s="89"/>
      <c r="BQ10" s="10"/>
      <c r="BR10" s="10"/>
      <c r="BS10" s="10"/>
    </row>
    <row r="11" spans="2:71" s="9" customFormat="1" ht="21" customHeight="1" x14ac:dyDescent="0.15">
      <c r="B11" s="96" t="s">
        <v>129</v>
      </c>
      <c r="C11" s="94"/>
      <c r="D11" s="94"/>
      <c r="E11" s="94"/>
      <c r="F11" s="94"/>
      <c r="G11" s="91"/>
      <c r="H11" s="91"/>
      <c r="I11" s="91"/>
      <c r="J11" s="91"/>
      <c r="K11" s="91"/>
      <c r="L11" s="91"/>
      <c r="M11" s="91"/>
      <c r="N11" s="91"/>
      <c r="O11" s="91"/>
      <c r="P11" s="91"/>
      <c r="Q11" s="413">
        <f>U12</f>
        <v>0.375</v>
      </c>
      <c r="R11" s="414"/>
      <c r="S11" s="415"/>
      <c r="T11" s="97" t="s">
        <v>17</v>
      </c>
      <c r="U11" s="413">
        <f>Q12</f>
        <v>0.70833333333333337</v>
      </c>
      <c r="V11" s="414"/>
      <c r="W11" s="415"/>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6"/>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127</v>
      </c>
      <c r="C12" s="94"/>
      <c r="D12" s="94"/>
      <c r="E12" s="94"/>
      <c r="F12" s="94"/>
      <c r="G12" s="91"/>
      <c r="H12" s="91"/>
      <c r="I12" s="91"/>
      <c r="J12" s="91"/>
      <c r="K12" s="91"/>
      <c r="L12" s="91"/>
      <c r="M12" s="91"/>
      <c r="N12" s="91"/>
      <c r="O12" s="91"/>
      <c r="P12" s="91"/>
      <c r="Q12" s="396">
        <v>0.70833333333333337</v>
      </c>
      <c r="R12" s="397"/>
      <c r="S12" s="398"/>
      <c r="T12" s="97" t="s">
        <v>17</v>
      </c>
      <c r="U12" s="396">
        <v>0.375</v>
      </c>
      <c r="V12" s="397"/>
      <c r="W12" s="398"/>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404">
        <v>36</v>
      </c>
      <c r="AY12" s="404"/>
      <c r="AZ12" s="87" t="s">
        <v>102</v>
      </c>
      <c r="BA12" s="196"/>
      <c r="BB12" s="87"/>
      <c r="BC12" s="87"/>
      <c r="BD12" s="87"/>
      <c r="BE12" s="87"/>
      <c r="BF12" s="89"/>
      <c r="BG12" s="98" t="s">
        <v>105</v>
      </c>
      <c r="BH12" s="91"/>
      <c r="BI12" s="91"/>
      <c r="BJ12" s="98"/>
      <c r="BK12" s="404">
        <v>45</v>
      </c>
      <c r="BL12" s="404"/>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361" t="s">
        <v>21</v>
      </c>
      <c r="C14" s="364" t="s">
        <v>231</v>
      </c>
      <c r="D14" s="347" t="s">
        <v>232</v>
      </c>
      <c r="E14" s="368"/>
      <c r="F14" s="369"/>
      <c r="G14" s="347" t="s">
        <v>255</v>
      </c>
      <c r="H14" s="376"/>
      <c r="I14" s="164"/>
      <c r="J14" s="161"/>
      <c r="K14" s="164"/>
      <c r="L14" s="161"/>
      <c r="M14" s="379" t="s">
        <v>256</v>
      </c>
      <c r="N14" s="376"/>
      <c r="O14" s="379" t="s">
        <v>257</v>
      </c>
      <c r="P14" s="353"/>
      <c r="Q14" s="353"/>
      <c r="R14" s="376"/>
      <c r="S14" s="379" t="s">
        <v>258</v>
      </c>
      <c r="T14" s="353"/>
      <c r="U14" s="376"/>
      <c r="V14" s="379" t="s">
        <v>177</v>
      </c>
      <c r="W14" s="353"/>
      <c r="X14" s="353"/>
      <c r="Y14" s="353"/>
      <c r="Z14" s="348"/>
      <c r="AA14" s="368" t="s">
        <v>259</v>
      </c>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8"/>
      <c r="AZ14" s="368"/>
      <c r="BA14" s="368"/>
      <c r="BB14" s="368"/>
      <c r="BC14" s="368"/>
      <c r="BD14" s="368"/>
      <c r="BE14" s="368"/>
      <c r="BF14" s="341" t="str">
        <f>IF(BI3="計画","(13)1～4週目の勤務時間数合計","(13)1か月の勤務時間数　合計")</f>
        <v>(13)1か月の勤務時間数　合計</v>
      </c>
      <c r="BG14" s="342"/>
      <c r="BH14" s="347" t="s">
        <v>260</v>
      </c>
      <c r="BI14" s="348"/>
      <c r="BJ14" s="347" t="s">
        <v>261</v>
      </c>
      <c r="BK14" s="353"/>
      <c r="BL14" s="353"/>
      <c r="BM14" s="353"/>
      <c r="BN14" s="348"/>
    </row>
    <row r="15" spans="2:71" ht="20.25" customHeight="1" x14ac:dyDescent="0.4">
      <c r="B15" s="362"/>
      <c r="C15" s="365"/>
      <c r="D15" s="370"/>
      <c r="E15" s="371"/>
      <c r="F15" s="372"/>
      <c r="G15" s="349"/>
      <c r="H15" s="377"/>
      <c r="I15" s="165"/>
      <c r="J15" s="162"/>
      <c r="K15" s="165"/>
      <c r="L15" s="162"/>
      <c r="M15" s="380"/>
      <c r="N15" s="377"/>
      <c r="O15" s="380"/>
      <c r="P15" s="354"/>
      <c r="Q15" s="354"/>
      <c r="R15" s="377"/>
      <c r="S15" s="380"/>
      <c r="T15" s="354"/>
      <c r="U15" s="377"/>
      <c r="V15" s="380"/>
      <c r="W15" s="354"/>
      <c r="X15" s="354"/>
      <c r="Y15" s="354"/>
      <c r="Z15" s="350"/>
      <c r="AA15" s="356" t="s">
        <v>11</v>
      </c>
      <c r="AB15" s="356"/>
      <c r="AC15" s="356"/>
      <c r="AD15" s="356"/>
      <c r="AE15" s="356"/>
      <c r="AF15" s="356"/>
      <c r="AG15" s="357"/>
      <c r="AH15" s="358" t="s">
        <v>12</v>
      </c>
      <c r="AI15" s="356"/>
      <c r="AJ15" s="356"/>
      <c r="AK15" s="356"/>
      <c r="AL15" s="356"/>
      <c r="AM15" s="356"/>
      <c r="AN15" s="357"/>
      <c r="AO15" s="358" t="s">
        <v>13</v>
      </c>
      <c r="AP15" s="356"/>
      <c r="AQ15" s="356"/>
      <c r="AR15" s="356"/>
      <c r="AS15" s="356"/>
      <c r="AT15" s="356"/>
      <c r="AU15" s="357"/>
      <c r="AV15" s="358" t="s">
        <v>14</v>
      </c>
      <c r="AW15" s="356"/>
      <c r="AX15" s="356"/>
      <c r="AY15" s="356"/>
      <c r="AZ15" s="356"/>
      <c r="BA15" s="356"/>
      <c r="BB15" s="357"/>
      <c r="BC15" s="358" t="s">
        <v>15</v>
      </c>
      <c r="BD15" s="356"/>
      <c r="BE15" s="356"/>
      <c r="BF15" s="343"/>
      <c r="BG15" s="344"/>
      <c r="BH15" s="349"/>
      <c r="BI15" s="350"/>
      <c r="BJ15" s="349"/>
      <c r="BK15" s="354"/>
      <c r="BL15" s="354"/>
      <c r="BM15" s="354"/>
      <c r="BN15" s="350"/>
    </row>
    <row r="16" spans="2:71" ht="20.25" customHeight="1" x14ac:dyDescent="0.4">
      <c r="B16" s="362"/>
      <c r="C16" s="365"/>
      <c r="D16" s="370"/>
      <c r="E16" s="371"/>
      <c r="F16" s="372"/>
      <c r="G16" s="349"/>
      <c r="H16" s="377"/>
      <c r="I16" s="165"/>
      <c r="J16" s="162"/>
      <c r="K16" s="165"/>
      <c r="L16" s="162"/>
      <c r="M16" s="380"/>
      <c r="N16" s="377"/>
      <c r="O16" s="380"/>
      <c r="P16" s="354"/>
      <c r="Q16" s="354"/>
      <c r="R16" s="377"/>
      <c r="S16" s="380"/>
      <c r="T16" s="354"/>
      <c r="U16" s="377"/>
      <c r="V16" s="380"/>
      <c r="W16" s="354"/>
      <c r="X16" s="354"/>
      <c r="Y16" s="354"/>
      <c r="Z16" s="350"/>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f>IF($BI$3="実績",IF(DAY(DATE($AJ$2,$AN$2,29))=29,29,""),"")</f>
        <v>29</v>
      </c>
      <c r="BD16" s="47">
        <f>IF($BI$3="実績",IF(DAY(DATE($AJ$2,$AN$2,30))=30,30,""),"")</f>
        <v>30</v>
      </c>
      <c r="BE16" s="48" t="str">
        <f>IF($BI$3="実績",IF(DAY(DATE($AJ$2,$AN$2,31))=31,31,""),"")</f>
        <v/>
      </c>
      <c r="BF16" s="343"/>
      <c r="BG16" s="344"/>
      <c r="BH16" s="349"/>
      <c r="BI16" s="350"/>
      <c r="BJ16" s="349"/>
      <c r="BK16" s="354"/>
      <c r="BL16" s="354"/>
      <c r="BM16" s="354"/>
      <c r="BN16" s="350"/>
    </row>
    <row r="17" spans="2:66" ht="20.25" hidden="1" customHeight="1" x14ac:dyDescent="0.4">
      <c r="B17" s="362"/>
      <c r="C17" s="365"/>
      <c r="D17" s="370"/>
      <c r="E17" s="371"/>
      <c r="F17" s="372"/>
      <c r="G17" s="349"/>
      <c r="H17" s="377"/>
      <c r="I17" s="165"/>
      <c r="J17" s="162"/>
      <c r="K17" s="165"/>
      <c r="L17" s="162"/>
      <c r="M17" s="380"/>
      <c r="N17" s="377"/>
      <c r="O17" s="380"/>
      <c r="P17" s="354"/>
      <c r="Q17" s="354"/>
      <c r="R17" s="377"/>
      <c r="S17" s="380"/>
      <c r="T17" s="354"/>
      <c r="U17" s="377"/>
      <c r="V17" s="380"/>
      <c r="W17" s="354"/>
      <c r="X17" s="354"/>
      <c r="Y17" s="354"/>
      <c r="Z17" s="350"/>
      <c r="AA17" s="7">
        <f>WEEKDAY(DATE($AJ$2,$AN$2,1))</f>
        <v>6</v>
      </c>
      <c r="AB17" s="12">
        <f>WEEKDAY(DATE($AJ$2,$AN$2,2))</f>
        <v>7</v>
      </c>
      <c r="AC17" s="12">
        <f>WEEKDAY(DATE($AJ$2,$AN$2,3))</f>
        <v>1</v>
      </c>
      <c r="AD17" s="12">
        <f>WEEKDAY(DATE($AJ$2,$AN$2,4))</f>
        <v>2</v>
      </c>
      <c r="AE17" s="12">
        <f>WEEKDAY(DATE($AJ$2,$AN$2,5))</f>
        <v>3</v>
      </c>
      <c r="AF17" s="12">
        <f>WEEKDAY(DATE($AJ$2,$AN$2,6))</f>
        <v>4</v>
      </c>
      <c r="AG17" s="13">
        <f>WEEKDAY(DATE($AJ$2,$AN$2,7))</f>
        <v>5</v>
      </c>
      <c r="AH17" s="11">
        <f>WEEKDAY(DATE($AJ$2,$AN$2,8))</f>
        <v>6</v>
      </c>
      <c r="AI17" s="12">
        <f>WEEKDAY(DATE($AJ$2,$AN$2,9))</f>
        <v>7</v>
      </c>
      <c r="AJ17" s="12">
        <f>WEEKDAY(DATE($AJ$2,$AN$2,10))</f>
        <v>1</v>
      </c>
      <c r="AK17" s="12">
        <f>WEEKDAY(DATE($AJ$2,$AN$2,11))</f>
        <v>2</v>
      </c>
      <c r="AL17" s="12">
        <f>WEEKDAY(DATE($AJ$2,$AN$2,12))</f>
        <v>3</v>
      </c>
      <c r="AM17" s="12">
        <f>WEEKDAY(DATE($AJ$2,$AN$2,13))</f>
        <v>4</v>
      </c>
      <c r="AN17" s="13">
        <f>WEEKDAY(DATE($AJ$2,$AN$2,14))</f>
        <v>5</v>
      </c>
      <c r="AO17" s="11">
        <f>WEEKDAY(DATE($AJ$2,$AN$2,15))</f>
        <v>6</v>
      </c>
      <c r="AP17" s="12">
        <f>WEEKDAY(DATE($AJ$2,$AN$2,16))</f>
        <v>7</v>
      </c>
      <c r="AQ17" s="12">
        <f>WEEKDAY(DATE($AJ$2,$AN$2,17))</f>
        <v>1</v>
      </c>
      <c r="AR17" s="12">
        <f>WEEKDAY(DATE($AJ$2,$AN$2,18))</f>
        <v>2</v>
      </c>
      <c r="AS17" s="12">
        <f>WEEKDAY(DATE($AJ$2,$AN$2,19))</f>
        <v>3</v>
      </c>
      <c r="AT17" s="12">
        <f>WEEKDAY(DATE($AJ$2,$AN$2,20))</f>
        <v>4</v>
      </c>
      <c r="AU17" s="13">
        <f>WEEKDAY(DATE($AJ$2,$AN$2,21))</f>
        <v>5</v>
      </c>
      <c r="AV17" s="11">
        <f>WEEKDAY(DATE($AJ$2,$AN$2,22))</f>
        <v>6</v>
      </c>
      <c r="AW17" s="12">
        <f>WEEKDAY(DATE($AJ$2,$AN$2,23))</f>
        <v>7</v>
      </c>
      <c r="AX17" s="12">
        <f>WEEKDAY(DATE($AJ$2,$AN$2,24))</f>
        <v>1</v>
      </c>
      <c r="AY17" s="12">
        <f>WEEKDAY(DATE($AJ$2,$AN$2,25))</f>
        <v>2</v>
      </c>
      <c r="AZ17" s="12">
        <f>WEEKDAY(DATE($AJ$2,$AN$2,26))</f>
        <v>3</v>
      </c>
      <c r="BA17" s="12">
        <f>WEEKDAY(DATE($AJ$2,$AN$2,27))</f>
        <v>4</v>
      </c>
      <c r="BB17" s="13">
        <f>WEEKDAY(DATE($AJ$2,$AN$2,28))</f>
        <v>5</v>
      </c>
      <c r="BC17" s="11">
        <f>IF(BC16=29,WEEKDAY(DATE($AJ$2,$AN$2,29)),0)</f>
        <v>6</v>
      </c>
      <c r="BD17" s="12">
        <f>IF(BD16=30,WEEKDAY(DATE($AJ$2,$AN$2,30)),0)</f>
        <v>7</v>
      </c>
      <c r="BE17" s="13">
        <f>IF(BE16=31,WEEKDAY(DATE($AJ$2,$AN$2,31)),0)</f>
        <v>0</v>
      </c>
      <c r="BF17" s="343"/>
      <c r="BG17" s="344"/>
      <c r="BH17" s="349"/>
      <c r="BI17" s="350"/>
      <c r="BJ17" s="349"/>
      <c r="BK17" s="354"/>
      <c r="BL17" s="354"/>
      <c r="BM17" s="354"/>
      <c r="BN17" s="350"/>
    </row>
    <row r="18" spans="2:66" ht="20.25" customHeight="1" thickBot="1" x14ac:dyDescent="0.45">
      <c r="B18" s="363"/>
      <c r="C18" s="366"/>
      <c r="D18" s="373"/>
      <c r="E18" s="374"/>
      <c r="F18" s="375"/>
      <c r="G18" s="351"/>
      <c r="H18" s="378"/>
      <c r="I18" s="166"/>
      <c r="J18" s="163"/>
      <c r="K18" s="166"/>
      <c r="L18" s="163"/>
      <c r="M18" s="381"/>
      <c r="N18" s="378"/>
      <c r="O18" s="381"/>
      <c r="P18" s="355"/>
      <c r="Q18" s="355"/>
      <c r="R18" s="378"/>
      <c r="S18" s="381"/>
      <c r="T18" s="355"/>
      <c r="U18" s="378"/>
      <c r="V18" s="381"/>
      <c r="W18" s="355"/>
      <c r="X18" s="355"/>
      <c r="Y18" s="355"/>
      <c r="Z18" s="352"/>
      <c r="AA18" s="51" t="str">
        <f>IF(AA17=1,"日",IF(AA17=2,"月",IF(AA17=3,"火",IF(AA17=4,"水",IF(AA17=5,"木",IF(AA17=6,"金","土"))))))</f>
        <v>金</v>
      </c>
      <c r="AB18" s="44" t="str">
        <f t="shared" ref="AB18:BB18" si="0">IF(AB17=1,"日",IF(AB17=2,"月",IF(AB17=3,"火",IF(AB17=4,"水",IF(AB17=5,"木",IF(AB17=6,"金","土"))))))</f>
        <v>土</v>
      </c>
      <c r="AC18" s="44" t="str">
        <f t="shared" si="0"/>
        <v>日</v>
      </c>
      <c r="AD18" s="44" t="str">
        <f t="shared" si="0"/>
        <v>月</v>
      </c>
      <c r="AE18" s="44" t="str">
        <f t="shared" si="0"/>
        <v>火</v>
      </c>
      <c r="AF18" s="44" t="str">
        <f t="shared" si="0"/>
        <v>水</v>
      </c>
      <c r="AG18" s="45" t="str">
        <f t="shared" si="0"/>
        <v>木</v>
      </c>
      <c r="AH18" s="43" t="str">
        <f>IF(AH17=1,"日",IF(AH17=2,"月",IF(AH17=3,"火",IF(AH17=4,"水",IF(AH17=5,"木",IF(AH17=6,"金","土"))))))</f>
        <v>金</v>
      </c>
      <c r="AI18" s="44" t="str">
        <f t="shared" si="0"/>
        <v>土</v>
      </c>
      <c r="AJ18" s="44" t="str">
        <f t="shared" si="0"/>
        <v>日</v>
      </c>
      <c r="AK18" s="44" t="str">
        <f t="shared" si="0"/>
        <v>月</v>
      </c>
      <c r="AL18" s="44" t="str">
        <f t="shared" si="0"/>
        <v>火</v>
      </c>
      <c r="AM18" s="44" t="str">
        <f t="shared" si="0"/>
        <v>水</v>
      </c>
      <c r="AN18" s="45" t="str">
        <f t="shared" si="0"/>
        <v>木</v>
      </c>
      <c r="AO18" s="43" t="str">
        <f>IF(AO17=1,"日",IF(AO17=2,"月",IF(AO17=3,"火",IF(AO17=4,"水",IF(AO17=5,"木",IF(AO17=6,"金","土"))))))</f>
        <v>金</v>
      </c>
      <c r="AP18" s="44" t="str">
        <f t="shared" si="0"/>
        <v>土</v>
      </c>
      <c r="AQ18" s="44" t="str">
        <f t="shared" si="0"/>
        <v>日</v>
      </c>
      <c r="AR18" s="44" t="str">
        <f t="shared" si="0"/>
        <v>月</v>
      </c>
      <c r="AS18" s="44" t="str">
        <f t="shared" si="0"/>
        <v>火</v>
      </c>
      <c r="AT18" s="44" t="str">
        <f t="shared" si="0"/>
        <v>水</v>
      </c>
      <c r="AU18" s="45" t="str">
        <f t="shared" si="0"/>
        <v>木</v>
      </c>
      <c r="AV18" s="43" t="str">
        <f>IF(AV17=1,"日",IF(AV17=2,"月",IF(AV17=3,"火",IF(AV17=4,"水",IF(AV17=5,"木",IF(AV17=6,"金","土"))))))</f>
        <v>金</v>
      </c>
      <c r="AW18" s="44" t="str">
        <f t="shared" si="0"/>
        <v>土</v>
      </c>
      <c r="AX18" s="44" t="str">
        <f t="shared" si="0"/>
        <v>日</v>
      </c>
      <c r="AY18" s="44" t="str">
        <f t="shared" si="0"/>
        <v>月</v>
      </c>
      <c r="AZ18" s="44" t="str">
        <f t="shared" si="0"/>
        <v>火</v>
      </c>
      <c r="BA18" s="44" t="str">
        <f t="shared" si="0"/>
        <v>水</v>
      </c>
      <c r="BB18" s="45" t="str">
        <f t="shared" si="0"/>
        <v>木</v>
      </c>
      <c r="BC18" s="44" t="str">
        <f>IF(BC17=1,"日",IF(BC17=2,"月",IF(BC17=3,"火",IF(BC17=4,"水",IF(BC17=5,"木",IF(BC17=6,"金",IF(BC17=0,"","土")))))))</f>
        <v>金</v>
      </c>
      <c r="BD18" s="44" t="str">
        <f>IF(BD17=1,"日",IF(BD17=2,"月",IF(BD17=3,"火",IF(BD17=4,"水",IF(BD17=5,"木",IF(BD17=6,"金",IF(BD17=0,"","土")))))))</f>
        <v>土</v>
      </c>
      <c r="BE18" s="44" t="str">
        <f>IF(BE17=1,"日",IF(BE17=2,"月",IF(BE17=3,"火",IF(BE17=4,"水",IF(BE17=5,"木",IF(BE17=6,"金",IF(BE17=0,"","土")))))))</f>
        <v/>
      </c>
      <c r="BF18" s="345"/>
      <c r="BG18" s="346"/>
      <c r="BH18" s="351"/>
      <c r="BI18" s="352"/>
      <c r="BJ18" s="351"/>
      <c r="BK18" s="355"/>
      <c r="BL18" s="355"/>
      <c r="BM18" s="355"/>
      <c r="BN18" s="352"/>
    </row>
    <row r="19" spans="2:66" ht="20.25" customHeight="1" x14ac:dyDescent="0.4">
      <c r="B19" s="57"/>
      <c r="C19" s="429"/>
      <c r="D19" s="430"/>
      <c r="E19" s="431"/>
      <c r="F19" s="432"/>
      <c r="G19" s="390"/>
      <c r="H19" s="391"/>
      <c r="I19" s="201"/>
      <c r="J19" s="202"/>
      <c r="K19" s="201"/>
      <c r="L19" s="202"/>
      <c r="M19" s="392"/>
      <c r="N19" s="393"/>
      <c r="O19" s="394"/>
      <c r="P19" s="395"/>
      <c r="Q19" s="395"/>
      <c r="R19" s="391"/>
      <c r="S19" s="338" t="s">
        <v>111</v>
      </c>
      <c r="T19" s="339"/>
      <c r="U19" s="340"/>
      <c r="V19" s="61" t="s">
        <v>18</v>
      </c>
      <c r="W19" s="26"/>
      <c r="X19" s="26"/>
      <c r="Y19" s="24"/>
      <c r="Z19" s="62"/>
      <c r="AA19" s="203" t="s">
        <v>179</v>
      </c>
      <c r="AB19" s="204" t="s">
        <v>179</v>
      </c>
      <c r="AC19" s="204" t="s">
        <v>179</v>
      </c>
      <c r="AD19" s="204" t="s">
        <v>44</v>
      </c>
      <c r="AE19" s="204" t="s">
        <v>44</v>
      </c>
      <c r="AF19" s="204" t="s">
        <v>179</v>
      </c>
      <c r="AG19" s="205" t="s">
        <v>179</v>
      </c>
      <c r="AH19" s="203" t="s">
        <v>179</v>
      </c>
      <c r="AI19" s="204" t="s">
        <v>179</v>
      </c>
      <c r="AJ19" s="204" t="s">
        <v>179</v>
      </c>
      <c r="AK19" s="204" t="s">
        <v>44</v>
      </c>
      <c r="AL19" s="204" t="s">
        <v>44</v>
      </c>
      <c r="AM19" s="204" t="s">
        <v>179</v>
      </c>
      <c r="AN19" s="205" t="s">
        <v>179</v>
      </c>
      <c r="AO19" s="203" t="s">
        <v>179</v>
      </c>
      <c r="AP19" s="204" t="s">
        <v>179</v>
      </c>
      <c r="AQ19" s="204" t="s">
        <v>179</v>
      </c>
      <c r="AR19" s="204" t="s">
        <v>44</v>
      </c>
      <c r="AS19" s="204" t="s">
        <v>44</v>
      </c>
      <c r="AT19" s="204" t="s">
        <v>179</v>
      </c>
      <c r="AU19" s="205" t="s">
        <v>179</v>
      </c>
      <c r="AV19" s="203" t="s">
        <v>179</v>
      </c>
      <c r="AW19" s="204" t="s">
        <v>179</v>
      </c>
      <c r="AX19" s="204" t="s">
        <v>179</v>
      </c>
      <c r="AY19" s="204" t="s">
        <v>44</v>
      </c>
      <c r="AZ19" s="204" t="s">
        <v>44</v>
      </c>
      <c r="BA19" s="204" t="s">
        <v>179</v>
      </c>
      <c r="BB19" s="205" t="s">
        <v>179</v>
      </c>
      <c r="BC19" s="203"/>
      <c r="BD19" s="204"/>
      <c r="BE19" s="206"/>
      <c r="BF19" s="386"/>
      <c r="BG19" s="387"/>
      <c r="BH19" s="388"/>
      <c r="BI19" s="389"/>
      <c r="BJ19" s="359"/>
      <c r="BK19" s="339"/>
      <c r="BL19" s="339"/>
      <c r="BM19" s="339"/>
      <c r="BN19" s="360"/>
    </row>
    <row r="20" spans="2:66" ht="20.25" customHeight="1" x14ac:dyDescent="0.4">
      <c r="B20" s="58">
        <v>1</v>
      </c>
      <c r="C20" s="420"/>
      <c r="D20" s="424"/>
      <c r="E20" s="422"/>
      <c r="F20" s="423"/>
      <c r="G20" s="263" t="s">
        <v>89</v>
      </c>
      <c r="H20" s="264"/>
      <c r="I20" s="207"/>
      <c r="J20" s="208"/>
      <c r="K20" s="207"/>
      <c r="L20" s="208"/>
      <c r="M20" s="277" t="s">
        <v>112</v>
      </c>
      <c r="N20" s="278"/>
      <c r="O20" s="267" t="s">
        <v>113</v>
      </c>
      <c r="P20" s="268"/>
      <c r="Q20" s="268"/>
      <c r="R20" s="264"/>
      <c r="S20" s="271"/>
      <c r="T20" s="246"/>
      <c r="U20" s="272"/>
      <c r="V20" s="27" t="s">
        <v>84</v>
      </c>
      <c r="W20" s="28"/>
      <c r="X20" s="28"/>
      <c r="Y20" s="23"/>
      <c r="Z20" s="63"/>
      <c r="AA20" s="180">
        <f>IF(AA19="","",VLOOKUP(AA19,【記載例】シフト記号表!$C$5:$W$46,21,FALSE))</f>
        <v>7</v>
      </c>
      <c r="AB20" s="181">
        <f>IF(AB19="","",VLOOKUP(AB19,【記載例】シフト記号表!$C$5:$W$46,21,FALSE))</f>
        <v>7</v>
      </c>
      <c r="AC20" s="181">
        <f>IF(AC19="","",VLOOKUP(AC19,【記載例】シフト記号表!$C$5:$W$46,21,FALSE))</f>
        <v>7</v>
      </c>
      <c r="AD20" s="181" t="str">
        <f>IF(AD19="","",VLOOKUP(AD19,【記載例】シフト記号表!$C$5:$W$46,21,FALSE))</f>
        <v>-</v>
      </c>
      <c r="AE20" s="181" t="str">
        <f>IF(AE19="","",VLOOKUP(AE19,【記載例】シフト記号表!$C$5:$W$46,21,FALSE))</f>
        <v>-</v>
      </c>
      <c r="AF20" s="181">
        <f>IF(AF19="","",VLOOKUP(AF19,【記載例】シフト記号表!$C$5:$W$46,21,FALSE))</f>
        <v>7</v>
      </c>
      <c r="AG20" s="182">
        <f>IF(AG19="","",VLOOKUP(AG19,【記載例】シフト記号表!$C$5:$W$46,21,FALSE))</f>
        <v>7</v>
      </c>
      <c r="AH20" s="180">
        <f>IF(AH19="","",VLOOKUP(AH19,【記載例】シフト記号表!$C$5:$W$46,21,FALSE))</f>
        <v>7</v>
      </c>
      <c r="AI20" s="181">
        <f>IF(AI19="","",VLOOKUP(AI19,【記載例】シフト記号表!$C$5:$W$46,21,FALSE))</f>
        <v>7</v>
      </c>
      <c r="AJ20" s="181">
        <f>IF(AJ19="","",VLOOKUP(AJ19,【記載例】シフト記号表!$C$5:$W$46,21,FALSE))</f>
        <v>7</v>
      </c>
      <c r="AK20" s="181" t="str">
        <f>IF(AK19="","",VLOOKUP(AK19,【記載例】シフト記号表!$C$5:$W$46,21,FALSE))</f>
        <v>-</v>
      </c>
      <c r="AL20" s="181" t="str">
        <f>IF(AL19="","",VLOOKUP(AL19,【記載例】シフト記号表!$C$5:$W$46,21,FALSE))</f>
        <v>-</v>
      </c>
      <c r="AM20" s="181">
        <f>IF(AM19="","",VLOOKUP(AM19,【記載例】シフト記号表!$C$5:$W$46,21,FALSE))</f>
        <v>7</v>
      </c>
      <c r="AN20" s="182">
        <f>IF(AN19="","",VLOOKUP(AN19,【記載例】シフト記号表!$C$5:$W$46,21,FALSE))</f>
        <v>7</v>
      </c>
      <c r="AO20" s="180">
        <f>IF(AO19="","",VLOOKUP(AO19,【記載例】シフト記号表!$C$5:$W$46,21,FALSE))</f>
        <v>7</v>
      </c>
      <c r="AP20" s="181">
        <f>IF(AP19="","",VLOOKUP(AP19,【記載例】シフト記号表!$C$5:$W$46,21,FALSE))</f>
        <v>7</v>
      </c>
      <c r="AQ20" s="181">
        <f>IF(AQ19="","",VLOOKUP(AQ19,【記載例】シフト記号表!$C$5:$W$46,21,FALSE))</f>
        <v>7</v>
      </c>
      <c r="AR20" s="181" t="str">
        <f>IF(AR19="","",VLOOKUP(AR19,【記載例】シフト記号表!$C$5:$W$46,21,FALSE))</f>
        <v>-</v>
      </c>
      <c r="AS20" s="181" t="str">
        <f>IF(AS19="","",VLOOKUP(AS19,【記載例】シフト記号表!$C$5:$W$46,21,FALSE))</f>
        <v>-</v>
      </c>
      <c r="AT20" s="181">
        <f>IF(AT19="","",VLOOKUP(AT19,【記載例】シフト記号表!$C$5:$W$46,21,FALSE))</f>
        <v>7</v>
      </c>
      <c r="AU20" s="182">
        <f>IF(AU19="","",VLOOKUP(AU19,【記載例】シフト記号表!$C$5:$W$46,21,FALSE))</f>
        <v>7</v>
      </c>
      <c r="AV20" s="180">
        <f>IF(AV19="","",VLOOKUP(AV19,【記載例】シフト記号表!$C$5:$W$46,21,FALSE))</f>
        <v>7</v>
      </c>
      <c r="AW20" s="181">
        <f>IF(AW19="","",VLOOKUP(AW19,【記載例】シフト記号表!$C$5:$W$46,21,FALSE))</f>
        <v>7</v>
      </c>
      <c r="AX20" s="181">
        <f>IF(AX19="","",VLOOKUP(AX19,【記載例】シフト記号表!$C$5:$W$46,21,FALSE))</f>
        <v>7</v>
      </c>
      <c r="AY20" s="181" t="str">
        <f>IF(AY19="","",VLOOKUP(AY19,【記載例】シフト記号表!$C$5:$W$46,21,FALSE))</f>
        <v>-</v>
      </c>
      <c r="AZ20" s="181" t="str">
        <f>IF(AZ19="","",VLOOKUP(AZ19,【記載例】シフト記号表!$C$5:$W$46,21,FALSE))</f>
        <v>-</v>
      </c>
      <c r="BA20" s="181">
        <f>IF(BA19="","",VLOOKUP(BA19,【記載例】シフト記号表!$C$5:$W$46,21,FALSE))</f>
        <v>7</v>
      </c>
      <c r="BB20" s="182">
        <f>IF(BB19="","",VLOOKUP(BB19,【記載例】シフト記号表!$C$5:$W$46,21,FALSE))</f>
        <v>7</v>
      </c>
      <c r="BC20" s="180" t="str">
        <f>IF(BC19="","",VLOOKUP(BC19,【記載例】シフト記号表!$C$5:$W$46,21,FALSE))</f>
        <v/>
      </c>
      <c r="BD20" s="181" t="str">
        <f>IF(BD19="","",VLOOKUP(BD19,【記載例】シフト記号表!$C$5:$W$46,21,FALSE))</f>
        <v/>
      </c>
      <c r="BE20" s="183" t="str">
        <f>IF(BE19="","",VLOOKUP(BE19,【記載例】シフト記号表!$C$5:$W$46,21,FALSE))</f>
        <v/>
      </c>
      <c r="BF20" s="279">
        <f>IF($BI$3="計画",SUM(AA20:BB20),IF($BI$3="実績",SUM(AA20:BE20),""))</f>
        <v>140</v>
      </c>
      <c r="BG20" s="280"/>
      <c r="BH20" s="253">
        <f>IF($BI$3="計画",BF20/4,IF($BI$3="実績",(BF20/($BI$7/7)),""))</f>
        <v>32.666666666666664</v>
      </c>
      <c r="BI20" s="254"/>
      <c r="BJ20" s="245"/>
      <c r="BK20" s="246"/>
      <c r="BL20" s="246"/>
      <c r="BM20" s="246"/>
      <c r="BN20" s="247"/>
    </row>
    <row r="21" spans="2:66" ht="20.25" customHeight="1" x14ac:dyDescent="0.4">
      <c r="B21" s="59"/>
      <c r="C21" s="420"/>
      <c r="D21" s="424"/>
      <c r="E21" s="422"/>
      <c r="F21" s="423"/>
      <c r="G21" s="281"/>
      <c r="H21" s="282"/>
      <c r="I21" s="283" t="str">
        <f>G20</f>
        <v>管理者</v>
      </c>
      <c r="J21" s="282"/>
      <c r="K21" s="283" t="str">
        <f>M20</f>
        <v>A</v>
      </c>
      <c r="L21" s="282"/>
      <c r="M21" s="284"/>
      <c r="N21" s="285"/>
      <c r="O21" s="286"/>
      <c r="P21" s="287"/>
      <c r="Q21" s="287"/>
      <c r="R21" s="288"/>
      <c r="S21" s="273"/>
      <c r="T21" s="249"/>
      <c r="U21" s="274"/>
      <c r="V21" s="29" t="s">
        <v>126</v>
      </c>
      <c r="W21" s="30"/>
      <c r="X21" s="30"/>
      <c r="Y21" s="21"/>
      <c r="Z21" s="64"/>
      <c r="AA21" s="184">
        <f>IF(AA19="","",VLOOKUP(AA19,【記載例】シフト記号表!$C$5:$Y$46,23,FALSE))</f>
        <v>1</v>
      </c>
      <c r="AB21" s="185">
        <f>IF(AB19="","",VLOOKUP(AB19,【記載例】シフト記号表!$C$5:$Y$46,23,FALSE))</f>
        <v>1</v>
      </c>
      <c r="AC21" s="185">
        <f>IF(AC19="","",VLOOKUP(AC19,【記載例】シフト記号表!$C$5:$Y$46,23,FALSE))</f>
        <v>1</v>
      </c>
      <c r="AD21" s="185" t="str">
        <f>IF(AD19="","",VLOOKUP(AD19,【記載例】シフト記号表!$C$5:$Y$46,23,FALSE))</f>
        <v>-</v>
      </c>
      <c r="AE21" s="185" t="str">
        <f>IF(AE19="","",VLOOKUP(AE19,【記載例】シフト記号表!$C$5:$Y$46,23,FALSE))</f>
        <v>-</v>
      </c>
      <c r="AF21" s="185">
        <f>IF(AF19="","",VLOOKUP(AF19,【記載例】シフト記号表!$C$5:$Y$46,23,FALSE))</f>
        <v>1</v>
      </c>
      <c r="AG21" s="186">
        <f>IF(AG19="","",VLOOKUP(AG19,【記載例】シフト記号表!$C$5:$Y$46,23,FALSE))</f>
        <v>1</v>
      </c>
      <c r="AH21" s="184">
        <f>IF(AH19="","",VLOOKUP(AH19,【記載例】シフト記号表!$C$5:$Y$46,23,FALSE))</f>
        <v>1</v>
      </c>
      <c r="AI21" s="185">
        <f>IF(AI19="","",VLOOKUP(AI19,【記載例】シフト記号表!$C$5:$Y$46,23,FALSE))</f>
        <v>1</v>
      </c>
      <c r="AJ21" s="185">
        <f>IF(AJ19="","",VLOOKUP(AJ19,【記載例】シフト記号表!$C$5:$Y$46,23,FALSE))</f>
        <v>1</v>
      </c>
      <c r="AK21" s="185" t="str">
        <f>IF(AK19="","",VLOOKUP(AK19,【記載例】シフト記号表!$C$5:$Y$46,23,FALSE))</f>
        <v>-</v>
      </c>
      <c r="AL21" s="185" t="str">
        <f>IF(AL19="","",VLOOKUP(AL19,【記載例】シフト記号表!$C$5:$Y$46,23,FALSE))</f>
        <v>-</v>
      </c>
      <c r="AM21" s="185">
        <f>IF(AM19="","",VLOOKUP(AM19,【記載例】シフト記号表!$C$5:$Y$46,23,FALSE))</f>
        <v>1</v>
      </c>
      <c r="AN21" s="186">
        <f>IF(AN19="","",VLOOKUP(AN19,【記載例】シフト記号表!$C$5:$Y$46,23,FALSE))</f>
        <v>1</v>
      </c>
      <c r="AO21" s="184">
        <f>IF(AO19="","",VLOOKUP(AO19,【記載例】シフト記号表!$C$5:$Y$46,23,FALSE))</f>
        <v>1</v>
      </c>
      <c r="AP21" s="185">
        <f>IF(AP19="","",VLOOKUP(AP19,【記載例】シフト記号表!$C$5:$Y$46,23,FALSE))</f>
        <v>1</v>
      </c>
      <c r="AQ21" s="185">
        <f>IF(AQ19="","",VLOOKUP(AQ19,【記載例】シフト記号表!$C$5:$Y$46,23,FALSE))</f>
        <v>1</v>
      </c>
      <c r="AR21" s="185" t="str">
        <f>IF(AR19="","",VLOOKUP(AR19,【記載例】シフト記号表!$C$5:$Y$46,23,FALSE))</f>
        <v>-</v>
      </c>
      <c r="AS21" s="185" t="str">
        <f>IF(AS19="","",VLOOKUP(AS19,【記載例】シフト記号表!$C$5:$Y$46,23,FALSE))</f>
        <v>-</v>
      </c>
      <c r="AT21" s="185">
        <f>IF(AT19="","",VLOOKUP(AT19,【記載例】シフト記号表!$C$5:$Y$46,23,FALSE))</f>
        <v>1</v>
      </c>
      <c r="AU21" s="186">
        <f>IF(AU19="","",VLOOKUP(AU19,【記載例】シフト記号表!$C$5:$Y$46,23,FALSE))</f>
        <v>1</v>
      </c>
      <c r="AV21" s="184">
        <f>IF(AV19="","",VLOOKUP(AV19,【記載例】シフト記号表!$C$5:$Y$46,23,FALSE))</f>
        <v>1</v>
      </c>
      <c r="AW21" s="185">
        <f>IF(AW19="","",VLOOKUP(AW19,【記載例】シフト記号表!$C$5:$Y$46,23,FALSE))</f>
        <v>1</v>
      </c>
      <c r="AX21" s="185">
        <f>IF(AX19="","",VLOOKUP(AX19,【記載例】シフト記号表!$C$5:$Y$46,23,FALSE))</f>
        <v>1</v>
      </c>
      <c r="AY21" s="185" t="str">
        <f>IF(AY19="","",VLOOKUP(AY19,【記載例】シフト記号表!$C$5:$Y$46,23,FALSE))</f>
        <v>-</v>
      </c>
      <c r="AZ21" s="185" t="str">
        <f>IF(AZ19="","",VLOOKUP(AZ19,【記載例】シフト記号表!$C$5:$Y$46,23,FALSE))</f>
        <v>-</v>
      </c>
      <c r="BA21" s="185">
        <f>IF(BA19="","",VLOOKUP(BA19,【記載例】シフト記号表!$C$5:$Y$46,23,FALSE))</f>
        <v>1</v>
      </c>
      <c r="BB21" s="186">
        <f>IF(BB19="","",VLOOKUP(BB19,【記載例】シフト記号表!$C$5:$Y$46,23,FALSE))</f>
        <v>1</v>
      </c>
      <c r="BC21" s="184" t="str">
        <f>IF(BC19="","",VLOOKUP(BC19,【記載例】シフト記号表!$C$5:$Y$46,23,FALSE))</f>
        <v/>
      </c>
      <c r="BD21" s="185" t="str">
        <f>IF(BD19="","",VLOOKUP(BD19,【記載例】シフト記号表!$C$5:$Y$46,23,FALSE))</f>
        <v/>
      </c>
      <c r="BE21" s="187" t="str">
        <f>IF(BE19="","",VLOOKUP(BE19,【記載例】シフト記号表!$C$5:$Y$46,23,FALSE))</f>
        <v/>
      </c>
      <c r="BF21" s="289">
        <f>IF($BI$3="計画",SUM(AA21:BB21),IF($BI$3="実績",SUM(AA21:BE21),""))</f>
        <v>20</v>
      </c>
      <c r="BG21" s="290"/>
      <c r="BH21" s="255">
        <f>IF($BI$3="計画",BF21/4,IF($BI$3="実績",(BF21/($BI$7/7)),""))</f>
        <v>4.666666666666667</v>
      </c>
      <c r="BI21" s="256"/>
      <c r="BJ21" s="248"/>
      <c r="BK21" s="249"/>
      <c r="BL21" s="249"/>
      <c r="BM21" s="249"/>
      <c r="BN21" s="250"/>
    </row>
    <row r="22" spans="2:66" ht="20.25" customHeight="1" x14ac:dyDescent="0.4">
      <c r="B22" s="60"/>
      <c r="C22" s="419"/>
      <c r="D22" s="421"/>
      <c r="E22" s="422"/>
      <c r="F22" s="423"/>
      <c r="G22" s="327"/>
      <c r="H22" s="328"/>
      <c r="I22" s="209"/>
      <c r="J22" s="210"/>
      <c r="K22" s="209"/>
      <c r="L22" s="210"/>
      <c r="M22" s="265"/>
      <c r="N22" s="266"/>
      <c r="O22" s="329"/>
      <c r="P22" s="330"/>
      <c r="Q22" s="330"/>
      <c r="R22" s="328"/>
      <c r="S22" s="269" t="s">
        <v>183</v>
      </c>
      <c r="T22" s="243"/>
      <c r="U22" s="270"/>
      <c r="V22" s="25" t="s">
        <v>18</v>
      </c>
      <c r="W22" s="31"/>
      <c r="X22" s="31"/>
      <c r="Y22" s="19"/>
      <c r="Z22" s="65"/>
      <c r="AA22" s="211" t="s">
        <v>245</v>
      </c>
      <c r="AB22" s="212" t="s">
        <v>52</v>
      </c>
      <c r="AC22" s="212" t="s">
        <v>245</v>
      </c>
      <c r="AD22" s="212" t="s">
        <v>44</v>
      </c>
      <c r="AE22" s="212" t="s">
        <v>44</v>
      </c>
      <c r="AF22" s="212" t="s">
        <v>245</v>
      </c>
      <c r="AG22" s="213" t="s">
        <v>52</v>
      </c>
      <c r="AH22" s="211" t="s">
        <v>245</v>
      </c>
      <c r="AI22" s="212" t="s">
        <v>52</v>
      </c>
      <c r="AJ22" s="212" t="s">
        <v>245</v>
      </c>
      <c r="AK22" s="212" t="s">
        <v>44</v>
      </c>
      <c r="AL22" s="212" t="s">
        <v>44</v>
      </c>
      <c r="AM22" s="212" t="s">
        <v>245</v>
      </c>
      <c r="AN22" s="213" t="s">
        <v>52</v>
      </c>
      <c r="AO22" s="211" t="s">
        <v>245</v>
      </c>
      <c r="AP22" s="212" t="s">
        <v>52</v>
      </c>
      <c r="AQ22" s="212" t="s">
        <v>245</v>
      </c>
      <c r="AR22" s="212" t="s">
        <v>44</v>
      </c>
      <c r="AS22" s="212" t="s">
        <v>44</v>
      </c>
      <c r="AT22" s="212" t="s">
        <v>245</v>
      </c>
      <c r="AU22" s="213" t="s">
        <v>52</v>
      </c>
      <c r="AV22" s="211" t="s">
        <v>245</v>
      </c>
      <c r="AW22" s="212" t="s">
        <v>52</v>
      </c>
      <c r="AX22" s="212" t="s">
        <v>245</v>
      </c>
      <c r="AY22" s="212" t="s">
        <v>44</v>
      </c>
      <c r="AZ22" s="212" t="s">
        <v>44</v>
      </c>
      <c r="BA22" s="212" t="s">
        <v>245</v>
      </c>
      <c r="BB22" s="213" t="s">
        <v>52</v>
      </c>
      <c r="BC22" s="211"/>
      <c r="BD22" s="212"/>
      <c r="BE22" s="214"/>
      <c r="BF22" s="275"/>
      <c r="BG22" s="276"/>
      <c r="BH22" s="251"/>
      <c r="BI22" s="252"/>
      <c r="BJ22" s="242"/>
      <c r="BK22" s="243"/>
      <c r="BL22" s="243"/>
      <c r="BM22" s="243"/>
      <c r="BN22" s="244"/>
    </row>
    <row r="23" spans="2:66" ht="20.25" customHeight="1" x14ac:dyDescent="0.4">
      <c r="B23" s="58">
        <f>B20+1</f>
        <v>2</v>
      </c>
      <c r="C23" s="420"/>
      <c r="D23" s="424"/>
      <c r="E23" s="422"/>
      <c r="F23" s="423"/>
      <c r="G23" s="263" t="s">
        <v>132</v>
      </c>
      <c r="H23" s="264"/>
      <c r="I23" s="207"/>
      <c r="J23" s="208"/>
      <c r="K23" s="207"/>
      <c r="L23" s="208"/>
      <c r="M23" s="277" t="s">
        <v>112</v>
      </c>
      <c r="N23" s="278"/>
      <c r="O23" s="267" t="s">
        <v>137</v>
      </c>
      <c r="P23" s="268"/>
      <c r="Q23" s="268"/>
      <c r="R23" s="264"/>
      <c r="S23" s="271"/>
      <c r="T23" s="246"/>
      <c r="U23" s="272"/>
      <c r="V23" s="27" t="s">
        <v>84</v>
      </c>
      <c r="W23" s="28"/>
      <c r="X23" s="28"/>
      <c r="Y23" s="23"/>
      <c r="Z23" s="63"/>
      <c r="AA23" s="180">
        <f>IF(AA22="","",VLOOKUP(AA22,【記載例】シフト記号表!$C$5:$W$46,21,FALSE))</f>
        <v>7</v>
      </c>
      <c r="AB23" s="181">
        <f>IF(AB22="","",VLOOKUP(AB22,【記載例】シフト記号表!$C$5:$W$46,21,FALSE))</f>
        <v>7</v>
      </c>
      <c r="AC23" s="181">
        <f>IF(AC22="","",VLOOKUP(AC22,【記載例】シフト記号表!$C$5:$W$46,21,FALSE))</f>
        <v>7</v>
      </c>
      <c r="AD23" s="181" t="str">
        <f>IF(AD22="","",VLOOKUP(AD22,【記載例】シフト記号表!$C$5:$W$46,21,FALSE))</f>
        <v>-</v>
      </c>
      <c r="AE23" s="181" t="str">
        <f>IF(AE22="","",VLOOKUP(AE22,【記載例】シフト記号表!$C$5:$W$46,21,FALSE))</f>
        <v>-</v>
      </c>
      <c r="AF23" s="181">
        <f>IF(AF22="","",VLOOKUP(AF22,【記載例】シフト記号表!$C$5:$W$46,21,FALSE))</f>
        <v>7</v>
      </c>
      <c r="AG23" s="182">
        <f>IF(AG22="","",VLOOKUP(AG22,【記載例】シフト記号表!$C$5:$W$46,21,FALSE))</f>
        <v>7</v>
      </c>
      <c r="AH23" s="180">
        <f>IF(AH22="","",VLOOKUP(AH22,【記載例】シフト記号表!$C$5:$W$46,21,FALSE))</f>
        <v>7</v>
      </c>
      <c r="AI23" s="181">
        <f>IF(AI22="","",VLOOKUP(AI22,【記載例】シフト記号表!$C$5:$W$46,21,FALSE))</f>
        <v>7</v>
      </c>
      <c r="AJ23" s="181">
        <f>IF(AJ22="","",VLOOKUP(AJ22,【記載例】シフト記号表!$C$5:$W$46,21,FALSE))</f>
        <v>7</v>
      </c>
      <c r="AK23" s="181" t="str">
        <f>IF(AK22="","",VLOOKUP(AK22,【記載例】シフト記号表!$C$5:$W$46,21,FALSE))</f>
        <v>-</v>
      </c>
      <c r="AL23" s="181" t="str">
        <f>IF(AL22="","",VLOOKUP(AL22,【記載例】シフト記号表!$C$5:$W$46,21,FALSE))</f>
        <v>-</v>
      </c>
      <c r="AM23" s="181">
        <f>IF(AM22="","",VLOOKUP(AM22,【記載例】シフト記号表!$C$5:$W$46,21,FALSE))</f>
        <v>7</v>
      </c>
      <c r="AN23" s="182">
        <f>IF(AN22="","",VLOOKUP(AN22,【記載例】シフト記号表!$C$5:$W$46,21,FALSE))</f>
        <v>7</v>
      </c>
      <c r="AO23" s="180">
        <f>IF(AO22="","",VLOOKUP(AO22,【記載例】シフト記号表!$C$5:$W$46,21,FALSE))</f>
        <v>7</v>
      </c>
      <c r="AP23" s="181">
        <f>IF(AP22="","",VLOOKUP(AP22,【記載例】シフト記号表!$C$5:$W$46,21,FALSE))</f>
        <v>7</v>
      </c>
      <c r="AQ23" s="181">
        <f>IF(AQ22="","",VLOOKUP(AQ22,【記載例】シフト記号表!$C$5:$W$46,21,FALSE))</f>
        <v>7</v>
      </c>
      <c r="AR23" s="181" t="str">
        <f>IF(AR22="","",VLOOKUP(AR22,【記載例】シフト記号表!$C$5:$W$46,21,FALSE))</f>
        <v>-</v>
      </c>
      <c r="AS23" s="181" t="str">
        <f>IF(AS22="","",VLOOKUP(AS22,【記載例】シフト記号表!$C$5:$W$46,21,FALSE))</f>
        <v>-</v>
      </c>
      <c r="AT23" s="181">
        <f>IF(AT22="","",VLOOKUP(AT22,【記載例】シフト記号表!$C$5:$W$46,21,FALSE))</f>
        <v>7</v>
      </c>
      <c r="AU23" s="182">
        <f>IF(AU22="","",VLOOKUP(AU22,【記載例】シフト記号表!$C$5:$W$46,21,FALSE))</f>
        <v>7</v>
      </c>
      <c r="AV23" s="180">
        <f>IF(AV22="","",VLOOKUP(AV22,【記載例】シフト記号表!$C$5:$W$46,21,FALSE))</f>
        <v>7</v>
      </c>
      <c r="AW23" s="181">
        <f>IF(AW22="","",VLOOKUP(AW22,【記載例】シフト記号表!$C$5:$W$46,21,FALSE))</f>
        <v>7</v>
      </c>
      <c r="AX23" s="181">
        <f>IF(AX22="","",VLOOKUP(AX22,【記載例】シフト記号表!$C$5:$W$46,21,FALSE))</f>
        <v>7</v>
      </c>
      <c r="AY23" s="181" t="str">
        <f>IF(AY22="","",VLOOKUP(AY22,【記載例】シフト記号表!$C$5:$W$46,21,FALSE))</f>
        <v>-</v>
      </c>
      <c r="AZ23" s="181" t="str">
        <f>IF(AZ22="","",VLOOKUP(AZ22,【記載例】シフト記号表!$C$5:$W$46,21,FALSE))</f>
        <v>-</v>
      </c>
      <c r="BA23" s="181">
        <f>IF(BA22="","",VLOOKUP(BA22,【記載例】シフト記号表!$C$5:$W$46,21,FALSE))</f>
        <v>7</v>
      </c>
      <c r="BB23" s="182">
        <f>IF(BB22="","",VLOOKUP(BB22,【記載例】シフト記号表!$C$5:$W$46,21,FALSE))</f>
        <v>7</v>
      </c>
      <c r="BC23" s="180" t="str">
        <f>IF(BC22="","",VLOOKUP(BC22,【記載例】シフト記号表!$C$5:$W$46,21,FALSE))</f>
        <v/>
      </c>
      <c r="BD23" s="181" t="str">
        <f>IF(BD22="","",VLOOKUP(BD22,【記載例】シフト記号表!$C$5:$W$46,21,FALSE))</f>
        <v/>
      </c>
      <c r="BE23" s="183" t="str">
        <f>IF(BE22="","",VLOOKUP(BE22,【記載例】シフト記号表!$C$5:$W$46,21,FALSE))</f>
        <v/>
      </c>
      <c r="BF23" s="279">
        <f>IF($BI$3="計画",SUM(AA23:BB23),IF($BI$3="実績",SUM(AA23:BE23),""))</f>
        <v>140</v>
      </c>
      <c r="BG23" s="280"/>
      <c r="BH23" s="253">
        <f>IF($BI$3="計画",BF23/4,IF($BI$3="実績",(BF23/($BI$7/7)),""))</f>
        <v>32.666666666666664</v>
      </c>
      <c r="BI23" s="254"/>
      <c r="BJ23" s="245"/>
      <c r="BK23" s="246"/>
      <c r="BL23" s="246"/>
      <c r="BM23" s="246"/>
      <c r="BN23" s="247"/>
    </row>
    <row r="24" spans="2:66" ht="20.25" customHeight="1" x14ac:dyDescent="0.4">
      <c r="B24" s="59"/>
      <c r="C24" s="420"/>
      <c r="D24" s="424"/>
      <c r="E24" s="422"/>
      <c r="F24" s="423"/>
      <c r="G24" s="281"/>
      <c r="H24" s="282"/>
      <c r="I24" s="283" t="str">
        <f>G23</f>
        <v>生活相談員</v>
      </c>
      <c r="J24" s="282"/>
      <c r="K24" s="283" t="str">
        <f>M23</f>
        <v>A</v>
      </c>
      <c r="L24" s="282"/>
      <c r="M24" s="284"/>
      <c r="N24" s="285"/>
      <c r="O24" s="286"/>
      <c r="P24" s="287"/>
      <c r="Q24" s="287"/>
      <c r="R24" s="288"/>
      <c r="S24" s="273"/>
      <c r="T24" s="249"/>
      <c r="U24" s="274"/>
      <c r="V24" s="29" t="s">
        <v>126</v>
      </c>
      <c r="W24" s="30"/>
      <c r="X24" s="30"/>
      <c r="Y24" s="21"/>
      <c r="Z24" s="64"/>
      <c r="AA24" s="184">
        <f>IF(AA22="","",VLOOKUP(AA22,【記載例】シフト記号表!$C$5:$Y$46,23,FALSE))</f>
        <v>1</v>
      </c>
      <c r="AB24" s="185">
        <f>IF(AB22="","",VLOOKUP(AB22,【記載例】シフト記号表!$C$5:$Y$46,23,FALSE))</f>
        <v>1</v>
      </c>
      <c r="AC24" s="185">
        <f>IF(AC22="","",VLOOKUP(AC22,【記載例】シフト記号表!$C$5:$Y$46,23,FALSE))</f>
        <v>1</v>
      </c>
      <c r="AD24" s="185" t="str">
        <f>IF(AD22="","",VLOOKUP(AD22,【記載例】シフト記号表!$C$5:$Y$46,23,FALSE))</f>
        <v>-</v>
      </c>
      <c r="AE24" s="185" t="str">
        <f>IF(AE22="","",VLOOKUP(AE22,【記載例】シフト記号表!$C$5:$Y$46,23,FALSE))</f>
        <v>-</v>
      </c>
      <c r="AF24" s="185">
        <f>IF(AF22="","",VLOOKUP(AF22,【記載例】シフト記号表!$C$5:$Y$46,23,FALSE))</f>
        <v>1</v>
      </c>
      <c r="AG24" s="186">
        <f>IF(AG22="","",VLOOKUP(AG22,【記載例】シフト記号表!$C$5:$Y$46,23,FALSE))</f>
        <v>1</v>
      </c>
      <c r="AH24" s="184">
        <f>IF(AH22="","",VLOOKUP(AH22,【記載例】シフト記号表!$C$5:$Y$46,23,FALSE))</f>
        <v>1</v>
      </c>
      <c r="AI24" s="185">
        <f>IF(AI22="","",VLOOKUP(AI22,【記載例】シフト記号表!$C$5:$Y$46,23,FALSE))</f>
        <v>1</v>
      </c>
      <c r="AJ24" s="185">
        <f>IF(AJ22="","",VLOOKUP(AJ22,【記載例】シフト記号表!$C$5:$Y$46,23,FALSE))</f>
        <v>1</v>
      </c>
      <c r="AK24" s="185" t="str">
        <f>IF(AK22="","",VLOOKUP(AK22,【記載例】シフト記号表!$C$5:$Y$46,23,FALSE))</f>
        <v>-</v>
      </c>
      <c r="AL24" s="185" t="str">
        <f>IF(AL22="","",VLOOKUP(AL22,【記載例】シフト記号表!$C$5:$Y$46,23,FALSE))</f>
        <v>-</v>
      </c>
      <c r="AM24" s="185">
        <f>IF(AM22="","",VLOOKUP(AM22,【記載例】シフト記号表!$C$5:$Y$46,23,FALSE))</f>
        <v>1</v>
      </c>
      <c r="AN24" s="186">
        <f>IF(AN22="","",VLOOKUP(AN22,【記載例】シフト記号表!$C$5:$Y$46,23,FALSE))</f>
        <v>1</v>
      </c>
      <c r="AO24" s="184">
        <f>IF(AO22="","",VLOOKUP(AO22,【記載例】シフト記号表!$C$5:$Y$46,23,FALSE))</f>
        <v>1</v>
      </c>
      <c r="AP24" s="185">
        <f>IF(AP22="","",VLOOKUP(AP22,【記載例】シフト記号表!$C$5:$Y$46,23,FALSE))</f>
        <v>1</v>
      </c>
      <c r="AQ24" s="185">
        <f>IF(AQ22="","",VLOOKUP(AQ22,【記載例】シフト記号表!$C$5:$Y$46,23,FALSE))</f>
        <v>1</v>
      </c>
      <c r="AR24" s="185" t="str">
        <f>IF(AR22="","",VLOOKUP(AR22,【記載例】シフト記号表!$C$5:$Y$46,23,FALSE))</f>
        <v>-</v>
      </c>
      <c r="AS24" s="185" t="str">
        <f>IF(AS22="","",VLOOKUP(AS22,【記載例】シフト記号表!$C$5:$Y$46,23,FALSE))</f>
        <v>-</v>
      </c>
      <c r="AT24" s="185">
        <f>IF(AT22="","",VLOOKUP(AT22,【記載例】シフト記号表!$C$5:$Y$46,23,FALSE))</f>
        <v>1</v>
      </c>
      <c r="AU24" s="186">
        <f>IF(AU22="","",VLOOKUP(AU22,【記載例】シフト記号表!$C$5:$Y$46,23,FALSE))</f>
        <v>1</v>
      </c>
      <c r="AV24" s="184">
        <f>IF(AV22="","",VLOOKUP(AV22,【記載例】シフト記号表!$C$5:$Y$46,23,FALSE))</f>
        <v>1</v>
      </c>
      <c r="AW24" s="185">
        <f>IF(AW22="","",VLOOKUP(AW22,【記載例】シフト記号表!$C$5:$Y$46,23,FALSE))</f>
        <v>1</v>
      </c>
      <c r="AX24" s="185">
        <f>IF(AX22="","",VLOOKUP(AX22,【記載例】シフト記号表!$C$5:$Y$46,23,FALSE))</f>
        <v>1</v>
      </c>
      <c r="AY24" s="185" t="str">
        <f>IF(AY22="","",VLOOKUP(AY22,【記載例】シフト記号表!$C$5:$Y$46,23,FALSE))</f>
        <v>-</v>
      </c>
      <c r="AZ24" s="185" t="str">
        <f>IF(AZ22="","",VLOOKUP(AZ22,【記載例】シフト記号表!$C$5:$Y$46,23,FALSE))</f>
        <v>-</v>
      </c>
      <c r="BA24" s="185">
        <f>IF(BA22="","",VLOOKUP(BA22,【記載例】シフト記号表!$C$5:$Y$46,23,FALSE))</f>
        <v>1</v>
      </c>
      <c r="BB24" s="186">
        <f>IF(BB22="","",VLOOKUP(BB22,【記載例】シフト記号表!$C$5:$Y$46,23,FALSE))</f>
        <v>1</v>
      </c>
      <c r="BC24" s="184" t="str">
        <f>IF(BC22="","",VLOOKUP(BC22,【記載例】シフト記号表!$C$5:$Y$46,23,FALSE))</f>
        <v/>
      </c>
      <c r="BD24" s="185" t="str">
        <f>IF(BD22="","",VLOOKUP(BD22,【記載例】シフト記号表!$C$5:$Y$46,23,FALSE))</f>
        <v/>
      </c>
      <c r="BE24" s="187" t="str">
        <f>IF(BE22="","",VLOOKUP(BE22,【記載例】シフト記号表!$C$5:$Y$46,23,FALSE))</f>
        <v/>
      </c>
      <c r="BF24" s="289">
        <f>IF($BI$3="計画",SUM(AA24:BB24),IF($BI$3="実績",SUM(AA24:BE24),""))</f>
        <v>20</v>
      </c>
      <c r="BG24" s="290"/>
      <c r="BH24" s="255">
        <f>IF($BI$3="計画",BF24/4,IF($BI$3="実績",(BF24/($BI$7/7)),""))</f>
        <v>4.666666666666667</v>
      </c>
      <c r="BI24" s="256"/>
      <c r="BJ24" s="248"/>
      <c r="BK24" s="249"/>
      <c r="BL24" s="249"/>
      <c r="BM24" s="249"/>
      <c r="BN24" s="250"/>
    </row>
    <row r="25" spans="2:66" ht="20.25" customHeight="1" x14ac:dyDescent="0.4">
      <c r="B25" s="60"/>
      <c r="C25" s="419"/>
      <c r="D25" s="421"/>
      <c r="E25" s="422"/>
      <c r="F25" s="423"/>
      <c r="G25" s="263"/>
      <c r="H25" s="264"/>
      <c r="I25" s="207"/>
      <c r="J25" s="208"/>
      <c r="K25" s="207"/>
      <c r="L25" s="208"/>
      <c r="M25" s="265"/>
      <c r="N25" s="266"/>
      <c r="O25" s="267"/>
      <c r="P25" s="268"/>
      <c r="Q25" s="268"/>
      <c r="R25" s="264"/>
      <c r="S25" s="269" t="s">
        <v>184</v>
      </c>
      <c r="T25" s="243"/>
      <c r="U25" s="270"/>
      <c r="V25" s="25" t="s">
        <v>18</v>
      </c>
      <c r="W25" s="31"/>
      <c r="X25" s="31"/>
      <c r="Y25" s="19"/>
      <c r="Z25" s="65"/>
      <c r="AA25" s="211" t="s">
        <v>179</v>
      </c>
      <c r="AB25" s="212" t="s">
        <v>179</v>
      </c>
      <c r="AC25" s="212" t="s">
        <v>179</v>
      </c>
      <c r="AD25" s="212" t="s">
        <v>44</v>
      </c>
      <c r="AE25" s="212" t="s">
        <v>44</v>
      </c>
      <c r="AF25" s="212" t="s">
        <v>179</v>
      </c>
      <c r="AG25" s="213" t="s">
        <v>179</v>
      </c>
      <c r="AH25" s="211" t="s">
        <v>179</v>
      </c>
      <c r="AI25" s="212" t="s">
        <v>179</v>
      </c>
      <c r="AJ25" s="212" t="s">
        <v>179</v>
      </c>
      <c r="AK25" s="212" t="s">
        <v>44</v>
      </c>
      <c r="AL25" s="212" t="s">
        <v>44</v>
      </c>
      <c r="AM25" s="212" t="s">
        <v>179</v>
      </c>
      <c r="AN25" s="213" t="s">
        <v>179</v>
      </c>
      <c r="AO25" s="211" t="s">
        <v>179</v>
      </c>
      <c r="AP25" s="212" t="s">
        <v>179</v>
      </c>
      <c r="AQ25" s="212" t="s">
        <v>179</v>
      </c>
      <c r="AR25" s="212" t="s">
        <v>44</v>
      </c>
      <c r="AS25" s="212" t="s">
        <v>44</v>
      </c>
      <c r="AT25" s="212" t="s">
        <v>179</v>
      </c>
      <c r="AU25" s="213" t="s">
        <v>179</v>
      </c>
      <c r="AV25" s="211" t="s">
        <v>179</v>
      </c>
      <c r="AW25" s="212" t="s">
        <v>179</v>
      </c>
      <c r="AX25" s="212" t="s">
        <v>179</v>
      </c>
      <c r="AY25" s="212" t="s">
        <v>44</v>
      </c>
      <c r="AZ25" s="212" t="s">
        <v>44</v>
      </c>
      <c r="BA25" s="212" t="s">
        <v>179</v>
      </c>
      <c r="BB25" s="213" t="s">
        <v>179</v>
      </c>
      <c r="BC25" s="211"/>
      <c r="BD25" s="212"/>
      <c r="BE25" s="214"/>
      <c r="BF25" s="275"/>
      <c r="BG25" s="276"/>
      <c r="BH25" s="251"/>
      <c r="BI25" s="252"/>
      <c r="BJ25" s="242"/>
      <c r="BK25" s="243"/>
      <c r="BL25" s="243"/>
      <c r="BM25" s="243"/>
      <c r="BN25" s="244"/>
    </row>
    <row r="26" spans="2:66" ht="20.25" customHeight="1" x14ac:dyDescent="0.4">
      <c r="B26" s="58">
        <f>B23+1</f>
        <v>3</v>
      </c>
      <c r="C26" s="420"/>
      <c r="D26" s="424"/>
      <c r="E26" s="422"/>
      <c r="F26" s="423"/>
      <c r="G26" s="263" t="s">
        <v>235</v>
      </c>
      <c r="H26" s="264"/>
      <c r="I26" s="207"/>
      <c r="J26" s="208"/>
      <c r="K26" s="207"/>
      <c r="L26" s="208"/>
      <c r="M26" s="277" t="s">
        <v>112</v>
      </c>
      <c r="N26" s="278"/>
      <c r="O26" s="267" t="s">
        <v>90</v>
      </c>
      <c r="P26" s="268"/>
      <c r="Q26" s="268"/>
      <c r="R26" s="264"/>
      <c r="S26" s="271"/>
      <c r="T26" s="246"/>
      <c r="U26" s="272"/>
      <c r="V26" s="27" t="s">
        <v>84</v>
      </c>
      <c r="W26" s="28"/>
      <c r="X26" s="28"/>
      <c r="Y26" s="23"/>
      <c r="Z26" s="63"/>
      <c r="AA26" s="180">
        <f>IF(AA25="","",VLOOKUP(AA25,【記載例】シフト記号表!$C$5:$W$46,21,FALSE))</f>
        <v>7</v>
      </c>
      <c r="AB26" s="181">
        <f>IF(AB25="","",VLOOKUP(AB25,【記載例】シフト記号表!$C$5:$W$46,21,FALSE))</f>
        <v>7</v>
      </c>
      <c r="AC26" s="181">
        <f>IF(AC25="","",VLOOKUP(AC25,【記載例】シフト記号表!$C$5:$W$46,21,FALSE))</f>
        <v>7</v>
      </c>
      <c r="AD26" s="181" t="str">
        <f>IF(AD25="","",VLOOKUP(AD25,【記載例】シフト記号表!$C$5:$W$46,21,FALSE))</f>
        <v>-</v>
      </c>
      <c r="AE26" s="181" t="str">
        <f>IF(AE25="","",VLOOKUP(AE25,【記載例】シフト記号表!$C$5:$W$46,21,FALSE))</f>
        <v>-</v>
      </c>
      <c r="AF26" s="181">
        <f>IF(AF25="","",VLOOKUP(AF25,【記載例】シフト記号表!$C$5:$W$46,21,FALSE))</f>
        <v>7</v>
      </c>
      <c r="AG26" s="182">
        <f>IF(AG25="","",VLOOKUP(AG25,【記載例】シフト記号表!$C$5:$W$46,21,FALSE))</f>
        <v>7</v>
      </c>
      <c r="AH26" s="180">
        <f>IF(AH25="","",VLOOKUP(AH25,【記載例】シフト記号表!$C$5:$W$46,21,FALSE))</f>
        <v>7</v>
      </c>
      <c r="AI26" s="181">
        <f>IF(AI25="","",VLOOKUP(AI25,【記載例】シフト記号表!$C$5:$W$46,21,FALSE))</f>
        <v>7</v>
      </c>
      <c r="AJ26" s="181">
        <f>IF(AJ25="","",VLOOKUP(AJ25,【記載例】シフト記号表!$C$5:$W$46,21,FALSE))</f>
        <v>7</v>
      </c>
      <c r="AK26" s="181" t="str">
        <f>IF(AK25="","",VLOOKUP(AK25,【記載例】シフト記号表!$C$5:$W$46,21,FALSE))</f>
        <v>-</v>
      </c>
      <c r="AL26" s="181" t="str">
        <f>IF(AL25="","",VLOOKUP(AL25,【記載例】シフト記号表!$C$5:$W$46,21,FALSE))</f>
        <v>-</v>
      </c>
      <c r="AM26" s="181">
        <f>IF(AM25="","",VLOOKUP(AM25,【記載例】シフト記号表!$C$5:$W$46,21,FALSE))</f>
        <v>7</v>
      </c>
      <c r="AN26" s="182">
        <f>IF(AN25="","",VLOOKUP(AN25,【記載例】シフト記号表!$C$5:$W$46,21,FALSE))</f>
        <v>7</v>
      </c>
      <c r="AO26" s="180">
        <f>IF(AO25="","",VLOOKUP(AO25,【記載例】シフト記号表!$C$5:$W$46,21,FALSE))</f>
        <v>7</v>
      </c>
      <c r="AP26" s="181">
        <f>IF(AP25="","",VLOOKUP(AP25,【記載例】シフト記号表!$C$5:$W$46,21,FALSE))</f>
        <v>7</v>
      </c>
      <c r="AQ26" s="181">
        <f>IF(AQ25="","",VLOOKUP(AQ25,【記載例】シフト記号表!$C$5:$W$46,21,FALSE))</f>
        <v>7</v>
      </c>
      <c r="AR26" s="181" t="str">
        <f>IF(AR25="","",VLOOKUP(AR25,【記載例】シフト記号表!$C$5:$W$46,21,FALSE))</f>
        <v>-</v>
      </c>
      <c r="AS26" s="181" t="str">
        <f>IF(AS25="","",VLOOKUP(AS25,【記載例】シフト記号表!$C$5:$W$46,21,FALSE))</f>
        <v>-</v>
      </c>
      <c r="AT26" s="181">
        <f>IF(AT25="","",VLOOKUP(AT25,【記載例】シフト記号表!$C$5:$W$46,21,FALSE))</f>
        <v>7</v>
      </c>
      <c r="AU26" s="182">
        <f>IF(AU25="","",VLOOKUP(AU25,【記載例】シフト記号表!$C$5:$W$46,21,FALSE))</f>
        <v>7</v>
      </c>
      <c r="AV26" s="180">
        <f>IF(AV25="","",VLOOKUP(AV25,【記載例】シフト記号表!$C$5:$W$46,21,FALSE))</f>
        <v>7</v>
      </c>
      <c r="AW26" s="181">
        <f>IF(AW25="","",VLOOKUP(AW25,【記載例】シフト記号表!$C$5:$W$46,21,FALSE))</f>
        <v>7</v>
      </c>
      <c r="AX26" s="181">
        <f>IF(AX25="","",VLOOKUP(AX25,【記載例】シフト記号表!$C$5:$W$46,21,FALSE))</f>
        <v>7</v>
      </c>
      <c r="AY26" s="181" t="str">
        <f>IF(AY25="","",VLOOKUP(AY25,【記載例】シフト記号表!$C$5:$W$46,21,FALSE))</f>
        <v>-</v>
      </c>
      <c r="AZ26" s="181" t="str">
        <f>IF(AZ25="","",VLOOKUP(AZ25,【記載例】シフト記号表!$C$5:$W$46,21,FALSE))</f>
        <v>-</v>
      </c>
      <c r="BA26" s="181">
        <f>IF(BA25="","",VLOOKUP(BA25,【記載例】シフト記号表!$C$5:$W$46,21,FALSE))</f>
        <v>7</v>
      </c>
      <c r="BB26" s="182">
        <f>IF(BB25="","",VLOOKUP(BB25,【記載例】シフト記号表!$C$5:$W$46,21,FALSE))</f>
        <v>7</v>
      </c>
      <c r="BC26" s="180" t="str">
        <f>IF(BC25="","",VLOOKUP(BC25,【記載例】シフト記号表!$C$5:$W$46,21,FALSE))</f>
        <v/>
      </c>
      <c r="BD26" s="181" t="str">
        <f>IF(BD25="","",VLOOKUP(BD25,【記載例】シフト記号表!$C$5:$W$46,21,FALSE))</f>
        <v/>
      </c>
      <c r="BE26" s="183" t="str">
        <f>IF(BE25="","",VLOOKUP(BE25,【記載例】シフト記号表!$C$5:$W$46,21,FALSE))</f>
        <v/>
      </c>
      <c r="BF26" s="279">
        <f>IF($BI$3="計画",SUM(AA26:BB26),IF($BI$3="実績",SUM(AA26:BE26),""))</f>
        <v>140</v>
      </c>
      <c r="BG26" s="280"/>
      <c r="BH26" s="253">
        <f>IF($BI$3="計画",BF26/4,IF($BI$3="実績",(BF26/($BI$7/7)),""))</f>
        <v>32.666666666666664</v>
      </c>
      <c r="BI26" s="254"/>
      <c r="BJ26" s="245"/>
      <c r="BK26" s="246"/>
      <c r="BL26" s="246"/>
      <c r="BM26" s="246"/>
      <c r="BN26" s="247"/>
    </row>
    <row r="27" spans="2:66" ht="20.25" customHeight="1" x14ac:dyDescent="0.4">
      <c r="B27" s="59"/>
      <c r="C27" s="420"/>
      <c r="D27" s="424"/>
      <c r="E27" s="422"/>
      <c r="F27" s="423"/>
      <c r="G27" s="281"/>
      <c r="H27" s="282"/>
      <c r="I27" s="283" t="str">
        <f>G26</f>
        <v>計画作成担当者</v>
      </c>
      <c r="J27" s="282"/>
      <c r="K27" s="283" t="str">
        <f>M26</f>
        <v>A</v>
      </c>
      <c r="L27" s="282"/>
      <c r="M27" s="284"/>
      <c r="N27" s="285"/>
      <c r="O27" s="286"/>
      <c r="P27" s="287"/>
      <c r="Q27" s="287"/>
      <c r="R27" s="288"/>
      <c r="S27" s="273"/>
      <c r="T27" s="249"/>
      <c r="U27" s="274"/>
      <c r="V27" s="29" t="s">
        <v>126</v>
      </c>
      <c r="W27" s="32"/>
      <c r="X27" s="32"/>
      <c r="Y27" s="20"/>
      <c r="Z27" s="66"/>
      <c r="AA27" s="184">
        <f>IF(AA25="","",VLOOKUP(AA25,【記載例】シフト記号表!$C$5:$Y$46,23,FALSE))</f>
        <v>1</v>
      </c>
      <c r="AB27" s="185">
        <f>IF(AB25="","",VLOOKUP(AB25,【記載例】シフト記号表!$C$5:$Y$46,23,FALSE))</f>
        <v>1</v>
      </c>
      <c r="AC27" s="185">
        <f>IF(AC25="","",VLOOKUP(AC25,【記載例】シフト記号表!$C$5:$Y$46,23,FALSE))</f>
        <v>1</v>
      </c>
      <c r="AD27" s="185" t="str">
        <f>IF(AD25="","",VLOOKUP(AD25,【記載例】シフト記号表!$C$5:$Y$46,23,FALSE))</f>
        <v>-</v>
      </c>
      <c r="AE27" s="185" t="str">
        <f>IF(AE25="","",VLOOKUP(AE25,【記載例】シフト記号表!$C$5:$Y$46,23,FALSE))</f>
        <v>-</v>
      </c>
      <c r="AF27" s="185">
        <f>IF(AF25="","",VLOOKUP(AF25,【記載例】シフト記号表!$C$5:$Y$46,23,FALSE))</f>
        <v>1</v>
      </c>
      <c r="AG27" s="186">
        <f>IF(AG25="","",VLOOKUP(AG25,【記載例】シフト記号表!$C$5:$Y$46,23,FALSE))</f>
        <v>1</v>
      </c>
      <c r="AH27" s="184">
        <f>IF(AH25="","",VLOOKUP(AH25,【記載例】シフト記号表!$C$5:$Y$46,23,FALSE))</f>
        <v>1</v>
      </c>
      <c r="AI27" s="185">
        <f>IF(AI25="","",VLOOKUP(AI25,【記載例】シフト記号表!$C$5:$Y$46,23,FALSE))</f>
        <v>1</v>
      </c>
      <c r="AJ27" s="185">
        <f>IF(AJ25="","",VLOOKUP(AJ25,【記載例】シフト記号表!$C$5:$Y$46,23,FALSE))</f>
        <v>1</v>
      </c>
      <c r="AK27" s="185" t="str">
        <f>IF(AK25="","",VLOOKUP(AK25,【記載例】シフト記号表!$C$5:$Y$46,23,FALSE))</f>
        <v>-</v>
      </c>
      <c r="AL27" s="185" t="str">
        <f>IF(AL25="","",VLOOKUP(AL25,【記載例】シフト記号表!$C$5:$Y$46,23,FALSE))</f>
        <v>-</v>
      </c>
      <c r="AM27" s="185">
        <f>IF(AM25="","",VLOOKUP(AM25,【記載例】シフト記号表!$C$5:$Y$46,23,FALSE))</f>
        <v>1</v>
      </c>
      <c r="AN27" s="186">
        <f>IF(AN25="","",VLOOKUP(AN25,【記載例】シフト記号表!$C$5:$Y$46,23,FALSE))</f>
        <v>1</v>
      </c>
      <c r="AO27" s="184">
        <f>IF(AO25="","",VLOOKUP(AO25,【記載例】シフト記号表!$C$5:$Y$46,23,FALSE))</f>
        <v>1</v>
      </c>
      <c r="AP27" s="185">
        <f>IF(AP25="","",VLOOKUP(AP25,【記載例】シフト記号表!$C$5:$Y$46,23,FALSE))</f>
        <v>1</v>
      </c>
      <c r="AQ27" s="185">
        <f>IF(AQ25="","",VLOOKUP(AQ25,【記載例】シフト記号表!$C$5:$Y$46,23,FALSE))</f>
        <v>1</v>
      </c>
      <c r="AR27" s="185" t="str">
        <f>IF(AR25="","",VLOOKUP(AR25,【記載例】シフト記号表!$C$5:$Y$46,23,FALSE))</f>
        <v>-</v>
      </c>
      <c r="AS27" s="185" t="str">
        <f>IF(AS25="","",VLOOKUP(AS25,【記載例】シフト記号表!$C$5:$Y$46,23,FALSE))</f>
        <v>-</v>
      </c>
      <c r="AT27" s="185">
        <f>IF(AT25="","",VLOOKUP(AT25,【記載例】シフト記号表!$C$5:$Y$46,23,FALSE))</f>
        <v>1</v>
      </c>
      <c r="AU27" s="186">
        <f>IF(AU25="","",VLOOKUP(AU25,【記載例】シフト記号表!$C$5:$Y$46,23,FALSE))</f>
        <v>1</v>
      </c>
      <c r="AV27" s="184">
        <f>IF(AV25="","",VLOOKUP(AV25,【記載例】シフト記号表!$C$5:$Y$46,23,FALSE))</f>
        <v>1</v>
      </c>
      <c r="AW27" s="185">
        <f>IF(AW25="","",VLOOKUP(AW25,【記載例】シフト記号表!$C$5:$Y$46,23,FALSE))</f>
        <v>1</v>
      </c>
      <c r="AX27" s="185">
        <f>IF(AX25="","",VLOOKUP(AX25,【記載例】シフト記号表!$C$5:$Y$46,23,FALSE))</f>
        <v>1</v>
      </c>
      <c r="AY27" s="185" t="str">
        <f>IF(AY25="","",VLOOKUP(AY25,【記載例】シフト記号表!$C$5:$Y$46,23,FALSE))</f>
        <v>-</v>
      </c>
      <c r="AZ27" s="185" t="str">
        <f>IF(AZ25="","",VLOOKUP(AZ25,【記載例】シフト記号表!$C$5:$Y$46,23,FALSE))</f>
        <v>-</v>
      </c>
      <c r="BA27" s="185">
        <f>IF(BA25="","",VLOOKUP(BA25,【記載例】シフト記号表!$C$5:$Y$46,23,FALSE))</f>
        <v>1</v>
      </c>
      <c r="BB27" s="186">
        <f>IF(BB25="","",VLOOKUP(BB25,【記載例】シフト記号表!$C$5:$Y$46,23,FALSE))</f>
        <v>1</v>
      </c>
      <c r="BC27" s="184" t="str">
        <f>IF(BC25="","",VLOOKUP(BC25,【記載例】シフト記号表!$C$5:$Y$46,23,FALSE))</f>
        <v/>
      </c>
      <c r="BD27" s="185" t="str">
        <f>IF(BD25="","",VLOOKUP(BD25,【記載例】シフト記号表!$C$5:$Y$46,23,FALSE))</f>
        <v/>
      </c>
      <c r="BE27" s="187" t="str">
        <f>IF(BE25="","",VLOOKUP(BE25,【記載例】シフト記号表!$C$5:$Y$46,23,FALSE))</f>
        <v/>
      </c>
      <c r="BF27" s="289">
        <f>IF($BI$3="計画",SUM(AA27:BB27),IF($BI$3="実績",SUM(AA27:BE27),""))</f>
        <v>20</v>
      </c>
      <c r="BG27" s="290"/>
      <c r="BH27" s="255">
        <f>IF($BI$3="計画",BF27/4,IF($BI$3="実績",(BF27/($BI$7/7)),""))</f>
        <v>4.666666666666667</v>
      </c>
      <c r="BI27" s="256"/>
      <c r="BJ27" s="248"/>
      <c r="BK27" s="249"/>
      <c r="BL27" s="249"/>
      <c r="BM27" s="249"/>
      <c r="BN27" s="250"/>
    </row>
    <row r="28" spans="2:66" ht="20.25" customHeight="1" x14ac:dyDescent="0.4">
      <c r="B28" s="60"/>
      <c r="C28" s="419"/>
      <c r="D28" s="421"/>
      <c r="E28" s="422"/>
      <c r="F28" s="423"/>
      <c r="G28" s="263"/>
      <c r="H28" s="264"/>
      <c r="I28" s="207"/>
      <c r="J28" s="208"/>
      <c r="K28" s="207"/>
      <c r="L28" s="208"/>
      <c r="M28" s="265"/>
      <c r="N28" s="266"/>
      <c r="O28" s="267"/>
      <c r="P28" s="268"/>
      <c r="Q28" s="268"/>
      <c r="R28" s="264"/>
      <c r="S28" s="269" t="s">
        <v>185</v>
      </c>
      <c r="T28" s="243"/>
      <c r="U28" s="270"/>
      <c r="V28" s="25" t="s">
        <v>18</v>
      </c>
      <c r="W28" s="31"/>
      <c r="X28" s="31"/>
      <c r="Y28" s="19"/>
      <c r="Z28" s="65"/>
      <c r="AA28" s="211" t="s">
        <v>212</v>
      </c>
      <c r="AB28" s="212" t="s">
        <v>212</v>
      </c>
      <c r="AC28" s="212" t="s">
        <v>212</v>
      </c>
      <c r="AD28" s="212" t="s">
        <v>44</v>
      </c>
      <c r="AE28" s="212" t="s">
        <v>44</v>
      </c>
      <c r="AF28" s="212" t="s">
        <v>212</v>
      </c>
      <c r="AG28" s="213" t="s">
        <v>212</v>
      </c>
      <c r="AH28" s="211" t="s">
        <v>212</v>
      </c>
      <c r="AI28" s="212" t="s">
        <v>212</v>
      </c>
      <c r="AJ28" s="212" t="s">
        <v>212</v>
      </c>
      <c r="AK28" s="212" t="s">
        <v>44</v>
      </c>
      <c r="AL28" s="212" t="s">
        <v>44</v>
      </c>
      <c r="AM28" s="212" t="s">
        <v>212</v>
      </c>
      <c r="AN28" s="213" t="s">
        <v>212</v>
      </c>
      <c r="AO28" s="211" t="s">
        <v>212</v>
      </c>
      <c r="AP28" s="212" t="s">
        <v>212</v>
      </c>
      <c r="AQ28" s="212" t="s">
        <v>212</v>
      </c>
      <c r="AR28" s="212" t="s">
        <v>44</v>
      </c>
      <c r="AS28" s="212" t="s">
        <v>44</v>
      </c>
      <c r="AT28" s="212" t="s">
        <v>212</v>
      </c>
      <c r="AU28" s="213" t="s">
        <v>212</v>
      </c>
      <c r="AV28" s="211" t="s">
        <v>212</v>
      </c>
      <c r="AW28" s="212" t="s">
        <v>212</v>
      </c>
      <c r="AX28" s="212" t="s">
        <v>212</v>
      </c>
      <c r="AY28" s="212" t="s">
        <v>44</v>
      </c>
      <c r="AZ28" s="212" t="s">
        <v>44</v>
      </c>
      <c r="BA28" s="212" t="s">
        <v>212</v>
      </c>
      <c r="BB28" s="213" t="s">
        <v>212</v>
      </c>
      <c r="BC28" s="211"/>
      <c r="BD28" s="212"/>
      <c r="BE28" s="214"/>
      <c r="BF28" s="275"/>
      <c r="BG28" s="276"/>
      <c r="BH28" s="251"/>
      <c r="BI28" s="252"/>
      <c r="BJ28" s="242" t="s">
        <v>201</v>
      </c>
      <c r="BK28" s="243"/>
      <c r="BL28" s="243"/>
      <c r="BM28" s="243"/>
      <c r="BN28" s="244"/>
    </row>
    <row r="29" spans="2:66" ht="20.25" customHeight="1" x14ac:dyDescent="0.4">
      <c r="B29" s="58">
        <f>B26+1</f>
        <v>4</v>
      </c>
      <c r="C29" s="420"/>
      <c r="D29" s="424"/>
      <c r="E29" s="422"/>
      <c r="F29" s="423"/>
      <c r="G29" s="263" t="s">
        <v>135</v>
      </c>
      <c r="H29" s="264"/>
      <c r="I29" s="207"/>
      <c r="J29" s="208"/>
      <c r="K29" s="207"/>
      <c r="L29" s="208"/>
      <c r="M29" s="277" t="s">
        <v>160</v>
      </c>
      <c r="N29" s="278"/>
      <c r="O29" s="267" t="s">
        <v>145</v>
      </c>
      <c r="P29" s="268"/>
      <c r="Q29" s="268"/>
      <c r="R29" s="264"/>
      <c r="S29" s="271"/>
      <c r="T29" s="246"/>
      <c r="U29" s="272"/>
      <c r="V29" s="27" t="s">
        <v>84</v>
      </c>
      <c r="W29" s="28"/>
      <c r="X29" s="28"/>
      <c r="Y29" s="23"/>
      <c r="Z29" s="63"/>
      <c r="AA29" s="180">
        <f>IF(AA28="","",VLOOKUP(AA28,【記載例】シフト記号表!$C$5:$W$46,21,FALSE))</f>
        <v>4.0000000000000018</v>
      </c>
      <c r="AB29" s="181">
        <f>IF(AB28="","",VLOOKUP(AB28,【記載例】シフト記号表!$C$5:$W$46,21,FALSE))</f>
        <v>4.0000000000000018</v>
      </c>
      <c r="AC29" s="181">
        <f>IF(AC28="","",VLOOKUP(AC28,【記載例】シフト記号表!$C$5:$W$46,21,FALSE))</f>
        <v>4.0000000000000018</v>
      </c>
      <c r="AD29" s="181" t="str">
        <f>IF(AD28="","",VLOOKUP(AD28,【記載例】シフト記号表!$C$5:$W$46,21,FALSE))</f>
        <v>-</v>
      </c>
      <c r="AE29" s="181" t="str">
        <f>IF(AE28="","",VLOOKUP(AE28,【記載例】シフト記号表!$C$5:$W$46,21,FALSE))</f>
        <v>-</v>
      </c>
      <c r="AF29" s="181">
        <f>IF(AF28="","",VLOOKUP(AF28,【記載例】シフト記号表!$C$5:$W$46,21,FALSE))</f>
        <v>4.0000000000000018</v>
      </c>
      <c r="AG29" s="182">
        <f>IF(AG28="","",VLOOKUP(AG28,【記載例】シフト記号表!$C$5:$W$46,21,FALSE))</f>
        <v>4.0000000000000018</v>
      </c>
      <c r="AH29" s="180">
        <f>IF(AH28="","",VLOOKUP(AH28,【記載例】シフト記号表!$C$5:$W$46,21,FALSE))</f>
        <v>4.0000000000000018</v>
      </c>
      <c r="AI29" s="181">
        <f>IF(AI28="","",VLOOKUP(AI28,【記載例】シフト記号表!$C$5:$W$46,21,FALSE))</f>
        <v>4.0000000000000018</v>
      </c>
      <c r="AJ29" s="181">
        <f>IF(AJ28="","",VLOOKUP(AJ28,【記載例】シフト記号表!$C$5:$W$46,21,FALSE))</f>
        <v>4.0000000000000018</v>
      </c>
      <c r="AK29" s="181" t="str">
        <f>IF(AK28="","",VLOOKUP(AK28,【記載例】シフト記号表!$C$5:$W$46,21,FALSE))</f>
        <v>-</v>
      </c>
      <c r="AL29" s="181" t="str">
        <f>IF(AL28="","",VLOOKUP(AL28,【記載例】シフト記号表!$C$5:$W$46,21,FALSE))</f>
        <v>-</v>
      </c>
      <c r="AM29" s="181">
        <f>IF(AM28="","",VLOOKUP(AM28,【記載例】シフト記号表!$C$5:$W$46,21,FALSE))</f>
        <v>4.0000000000000018</v>
      </c>
      <c r="AN29" s="182">
        <f>IF(AN28="","",VLOOKUP(AN28,【記載例】シフト記号表!$C$5:$W$46,21,FALSE))</f>
        <v>4.0000000000000018</v>
      </c>
      <c r="AO29" s="180">
        <f>IF(AO28="","",VLOOKUP(AO28,【記載例】シフト記号表!$C$5:$W$46,21,FALSE))</f>
        <v>4.0000000000000018</v>
      </c>
      <c r="AP29" s="181">
        <f>IF(AP28="","",VLOOKUP(AP28,【記載例】シフト記号表!$C$5:$W$46,21,FALSE))</f>
        <v>4.0000000000000018</v>
      </c>
      <c r="AQ29" s="181">
        <f>IF(AQ28="","",VLOOKUP(AQ28,【記載例】シフト記号表!$C$5:$W$46,21,FALSE))</f>
        <v>4.0000000000000018</v>
      </c>
      <c r="AR29" s="181" t="str">
        <f>IF(AR28="","",VLOOKUP(AR28,【記載例】シフト記号表!$C$5:$W$46,21,FALSE))</f>
        <v>-</v>
      </c>
      <c r="AS29" s="181" t="str">
        <f>IF(AS28="","",VLOOKUP(AS28,【記載例】シフト記号表!$C$5:$W$46,21,FALSE))</f>
        <v>-</v>
      </c>
      <c r="AT29" s="181">
        <f>IF(AT28="","",VLOOKUP(AT28,【記載例】シフト記号表!$C$5:$W$46,21,FALSE))</f>
        <v>4.0000000000000018</v>
      </c>
      <c r="AU29" s="182">
        <f>IF(AU28="","",VLOOKUP(AU28,【記載例】シフト記号表!$C$5:$W$46,21,FALSE))</f>
        <v>4.0000000000000018</v>
      </c>
      <c r="AV29" s="180">
        <f>IF(AV28="","",VLOOKUP(AV28,【記載例】シフト記号表!$C$5:$W$46,21,FALSE))</f>
        <v>4.0000000000000018</v>
      </c>
      <c r="AW29" s="181">
        <f>IF(AW28="","",VLOOKUP(AW28,【記載例】シフト記号表!$C$5:$W$46,21,FALSE))</f>
        <v>4.0000000000000018</v>
      </c>
      <c r="AX29" s="181">
        <f>IF(AX28="","",VLOOKUP(AX28,【記載例】シフト記号表!$C$5:$W$46,21,FALSE))</f>
        <v>4.0000000000000018</v>
      </c>
      <c r="AY29" s="181" t="str">
        <f>IF(AY28="","",VLOOKUP(AY28,【記載例】シフト記号表!$C$5:$W$46,21,FALSE))</f>
        <v>-</v>
      </c>
      <c r="AZ29" s="181" t="str">
        <f>IF(AZ28="","",VLOOKUP(AZ28,【記載例】シフト記号表!$C$5:$W$46,21,FALSE))</f>
        <v>-</v>
      </c>
      <c r="BA29" s="181">
        <f>IF(BA28="","",VLOOKUP(BA28,【記載例】シフト記号表!$C$5:$W$46,21,FALSE))</f>
        <v>4.0000000000000018</v>
      </c>
      <c r="BB29" s="182">
        <f>IF(BB28="","",VLOOKUP(BB28,【記載例】シフト記号表!$C$5:$W$46,21,FALSE))</f>
        <v>4.0000000000000018</v>
      </c>
      <c r="BC29" s="180" t="str">
        <f>IF(BC28="","",VLOOKUP(BC28,【記載例】シフト記号表!$C$5:$W$46,21,FALSE))</f>
        <v/>
      </c>
      <c r="BD29" s="181" t="str">
        <f>IF(BD28="","",VLOOKUP(BD28,【記載例】シフト記号表!$C$5:$W$46,21,FALSE))</f>
        <v/>
      </c>
      <c r="BE29" s="183" t="str">
        <f>IF(BE28="","",VLOOKUP(BE28,【記載例】シフト記号表!$C$5:$W$46,21,FALSE))</f>
        <v/>
      </c>
      <c r="BF29" s="279">
        <f>IF($BI$3="計画",SUM(AA29:BB29),IF($BI$3="実績",SUM(AA29:BE29),""))</f>
        <v>80.000000000000014</v>
      </c>
      <c r="BG29" s="280"/>
      <c r="BH29" s="253">
        <f>IF($BI$3="計画",BF29/4,IF($BI$3="実績",(BF29/($BI$7/7)),""))</f>
        <v>18.666666666666671</v>
      </c>
      <c r="BI29" s="254"/>
      <c r="BJ29" s="245"/>
      <c r="BK29" s="246"/>
      <c r="BL29" s="246"/>
      <c r="BM29" s="246"/>
      <c r="BN29" s="247"/>
    </row>
    <row r="30" spans="2:66" ht="20.25" customHeight="1" x14ac:dyDescent="0.4">
      <c r="B30" s="59"/>
      <c r="C30" s="420"/>
      <c r="D30" s="424"/>
      <c r="E30" s="422"/>
      <c r="F30" s="423"/>
      <c r="G30" s="281"/>
      <c r="H30" s="282"/>
      <c r="I30" s="283" t="str">
        <f>G29</f>
        <v>機能訓練指導員</v>
      </c>
      <c r="J30" s="282"/>
      <c r="K30" s="283" t="str">
        <f>M29</f>
        <v>B</v>
      </c>
      <c r="L30" s="282"/>
      <c r="M30" s="284"/>
      <c r="N30" s="285"/>
      <c r="O30" s="286"/>
      <c r="P30" s="287"/>
      <c r="Q30" s="287"/>
      <c r="R30" s="288"/>
      <c r="S30" s="273"/>
      <c r="T30" s="249"/>
      <c r="U30" s="274"/>
      <c r="V30" s="29" t="s">
        <v>126</v>
      </c>
      <c r="W30" s="33"/>
      <c r="X30" s="33"/>
      <c r="Y30" s="21"/>
      <c r="Z30" s="64"/>
      <c r="AA30" s="184" t="str">
        <f>IF(AA28="","",VLOOKUP(AA28,【記載例】シフト記号表!$C$5:$Y$46,23,FALSE))</f>
        <v/>
      </c>
      <c r="AB30" s="185" t="str">
        <f>IF(AB28="","",VLOOKUP(AB28,【記載例】シフト記号表!$C$5:$Y$46,23,FALSE))</f>
        <v/>
      </c>
      <c r="AC30" s="185" t="str">
        <f>IF(AC28="","",VLOOKUP(AC28,【記載例】シフト記号表!$C$5:$Y$46,23,FALSE))</f>
        <v/>
      </c>
      <c r="AD30" s="185" t="str">
        <f>IF(AD28="","",VLOOKUP(AD28,【記載例】シフト記号表!$C$5:$Y$46,23,FALSE))</f>
        <v>-</v>
      </c>
      <c r="AE30" s="185" t="str">
        <f>IF(AE28="","",VLOOKUP(AE28,【記載例】シフト記号表!$C$5:$Y$46,23,FALSE))</f>
        <v>-</v>
      </c>
      <c r="AF30" s="185" t="str">
        <f>IF(AF28="","",VLOOKUP(AF28,【記載例】シフト記号表!$C$5:$Y$46,23,FALSE))</f>
        <v/>
      </c>
      <c r="AG30" s="186" t="str">
        <f>IF(AG28="","",VLOOKUP(AG28,【記載例】シフト記号表!$C$5:$Y$46,23,FALSE))</f>
        <v/>
      </c>
      <c r="AH30" s="184" t="str">
        <f>IF(AH28="","",VLOOKUP(AH28,【記載例】シフト記号表!$C$5:$Y$46,23,FALSE))</f>
        <v/>
      </c>
      <c r="AI30" s="185" t="str">
        <f>IF(AI28="","",VLOOKUP(AI28,【記載例】シフト記号表!$C$5:$Y$46,23,FALSE))</f>
        <v/>
      </c>
      <c r="AJ30" s="185" t="str">
        <f>IF(AJ28="","",VLOOKUP(AJ28,【記載例】シフト記号表!$C$5:$Y$46,23,FALSE))</f>
        <v/>
      </c>
      <c r="AK30" s="185" t="str">
        <f>IF(AK28="","",VLOOKUP(AK28,【記載例】シフト記号表!$C$5:$Y$46,23,FALSE))</f>
        <v>-</v>
      </c>
      <c r="AL30" s="185" t="str">
        <f>IF(AL28="","",VLOOKUP(AL28,【記載例】シフト記号表!$C$5:$Y$46,23,FALSE))</f>
        <v>-</v>
      </c>
      <c r="AM30" s="185" t="str">
        <f>IF(AM28="","",VLOOKUP(AM28,【記載例】シフト記号表!$C$5:$Y$46,23,FALSE))</f>
        <v/>
      </c>
      <c r="AN30" s="186" t="str">
        <f>IF(AN28="","",VLOOKUP(AN28,【記載例】シフト記号表!$C$5:$Y$46,23,FALSE))</f>
        <v/>
      </c>
      <c r="AO30" s="184" t="str">
        <f>IF(AO28="","",VLOOKUP(AO28,【記載例】シフト記号表!$C$5:$Y$46,23,FALSE))</f>
        <v/>
      </c>
      <c r="AP30" s="185" t="str">
        <f>IF(AP28="","",VLOOKUP(AP28,【記載例】シフト記号表!$C$5:$Y$46,23,FALSE))</f>
        <v/>
      </c>
      <c r="AQ30" s="185" t="str">
        <f>IF(AQ28="","",VLOOKUP(AQ28,【記載例】シフト記号表!$C$5:$Y$46,23,FALSE))</f>
        <v/>
      </c>
      <c r="AR30" s="185" t="str">
        <f>IF(AR28="","",VLOOKUP(AR28,【記載例】シフト記号表!$C$5:$Y$46,23,FALSE))</f>
        <v>-</v>
      </c>
      <c r="AS30" s="185" t="str">
        <f>IF(AS28="","",VLOOKUP(AS28,【記載例】シフト記号表!$C$5:$Y$46,23,FALSE))</f>
        <v>-</v>
      </c>
      <c r="AT30" s="185" t="str">
        <f>IF(AT28="","",VLOOKUP(AT28,【記載例】シフト記号表!$C$5:$Y$46,23,FALSE))</f>
        <v/>
      </c>
      <c r="AU30" s="186" t="str">
        <f>IF(AU28="","",VLOOKUP(AU28,【記載例】シフト記号表!$C$5:$Y$46,23,FALSE))</f>
        <v/>
      </c>
      <c r="AV30" s="184" t="str">
        <f>IF(AV28="","",VLOOKUP(AV28,【記載例】シフト記号表!$C$5:$Y$46,23,FALSE))</f>
        <v/>
      </c>
      <c r="AW30" s="185" t="str">
        <f>IF(AW28="","",VLOOKUP(AW28,【記載例】シフト記号表!$C$5:$Y$46,23,FALSE))</f>
        <v/>
      </c>
      <c r="AX30" s="185" t="str">
        <f>IF(AX28="","",VLOOKUP(AX28,【記載例】シフト記号表!$C$5:$Y$46,23,FALSE))</f>
        <v/>
      </c>
      <c r="AY30" s="185" t="str">
        <f>IF(AY28="","",VLOOKUP(AY28,【記載例】シフト記号表!$C$5:$Y$46,23,FALSE))</f>
        <v>-</v>
      </c>
      <c r="AZ30" s="185" t="str">
        <f>IF(AZ28="","",VLOOKUP(AZ28,【記載例】シフト記号表!$C$5:$Y$46,23,FALSE))</f>
        <v>-</v>
      </c>
      <c r="BA30" s="185" t="str">
        <f>IF(BA28="","",VLOOKUP(BA28,【記載例】シフト記号表!$C$5:$Y$46,23,FALSE))</f>
        <v/>
      </c>
      <c r="BB30" s="186" t="str">
        <f>IF(BB28="","",VLOOKUP(BB28,【記載例】シフト記号表!$C$5:$Y$46,23,FALSE))</f>
        <v/>
      </c>
      <c r="BC30" s="184" t="str">
        <f>IF(BC28="","",VLOOKUP(BC28,【記載例】シフト記号表!$C$5:$Y$46,23,FALSE))</f>
        <v/>
      </c>
      <c r="BD30" s="185" t="str">
        <f>IF(BD28="","",VLOOKUP(BD28,【記載例】シフト記号表!$C$5:$Y$46,23,FALSE))</f>
        <v/>
      </c>
      <c r="BE30" s="187" t="str">
        <f>IF(BE28="","",VLOOKUP(BE28,【記載例】シフト記号表!$C$5:$Y$46,23,FALSE))</f>
        <v/>
      </c>
      <c r="BF30" s="289">
        <f>IF($BI$3="計画",SUM(AA30:BB30),IF($BI$3="実績",SUM(AA30:BE30),""))</f>
        <v>0</v>
      </c>
      <c r="BG30" s="290"/>
      <c r="BH30" s="255">
        <f>IF($BI$3="計画",BF30/4,IF($BI$3="実績",(BF30/($BI$7/7)),""))</f>
        <v>0</v>
      </c>
      <c r="BI30" s="256"/>
      <c r="BJ30" s="248"/>
      <c r="BK30" s="249"/>
      <c r="BL30" s="249"/>
      <c r="BM30" s="249"/>
      <c r="BN30" s="250"/>
    </row>
    <row r="31" spans="2:66" ht="20.25" customHeight="1" x14ac:dyDescent="0.4">
      <c r="B31" s="60"/>
      <c r="C31" s="419"/>
      <c r="D31" s="421"/>
      <c r="E31" s="422"/>
      <c r="F31" s="423"/>
      <c r="G31" s="263"/>
      <c r="H31" s="264"/>
      <c r="I31" s="207"/>
      <c r="J31" s="208"/>
      <c r="K31" s="207"/>
      <c r="L31" s="208"/>
      <c r="M31" s="265"/>
      <c r="N31" s="266"/>
      <c r="O31" s="267"/>
      <c r="P31" s="268"/>
      <c r="Q31" s="268"/>
      <c r="R31" s="264"/>
      <c r="S31" s="269" t="s">
        <v>186</v>
      </c>
      <c r="T31" s="243"/>
      <c r="U31" s="270"/>
      <c r="V31" s="25" t="s">
        <v>18</v>
      </c>
      <c r="W31" s="31"/>
      <c r="X31" s="31"/>
      <c r="Y31" s="19"/>
      <c r="Z31" s="65"/>
      <c r="AA31" s="211" t="s">
        <v>52</v>
      </c>
      <c r="AB31" s="212" t="s">
        <v>52</v>
      </c>
      <c r="AC31" s="212" t="s">
        <v>52</v>
      </c>
      <c r="AD31" s="212" t="s">
        <v>44</v>
      </c>
      <c r="AE31" s="212" t="s">
        <v>44</v>
      </c>
      <c r="AF31" s="212" t="s">
        <v>52</v>
      </c>
      <c r="AG31" s="213" t="s">
        <v>52</v>
      </c>
      <c r="AH31" s="211" t="s">
        <v>52</v>
      </c>
      <c r="AI31" s="212" t="s">
        <v>52</v>
      </c>
      <c r="AJ31" s="212" t="s">
        <v>52</v>
      </c>
      <c r="AK31" s="212" t="s">
        <v>44</v>
      </c>
      <c r="AL31" s="212" t="s">
        <v>44</v>
      </c>
      <c r="AM31" s="212" t="s">
        <v>52</v>
      </c>
      <c r="AN31" s="213" t="s">
        <v>52</v>
      </c>
      <c r="AO31" s="211" t="s">
        <v>52</v>
      </c>
      <c r="AP31" s="212" t="s">
        <v>52</v>
      </c>
      <c r="AQ31" s="212" t="s">
        <v>52</v>
      </c>
      <c r="AR31" s="212" t="s">
        <v>44</v>
      </c>
      <c r="AS31" s="212" t="s">
        <v>44</v>
      </c>
      <c r="AT31" s="212" t="s">
        <v>52</v>
      </c>
      <c r="AU31" s="213" t="s">
        <v>52</v>
      </c>
      <c r="AV31" s="211" t="s">
        <v>52</v>
      </c>
      <c r="AW31" s="212" t="s">
        <v>52</v>
      </c>
      <c r="AX31" s="212" t="s">
        <v>52</v>
      </c>
      <c r="AY31" s="212" t="s">
        <v>44</v>
      </c>
      <c r="AZ31" s="212" t="s">
        <v>44</v>
      </c>
      <c r="BA31" s="212" t="s">
        <v>52</v>
      </c>
      <c r="BB31" s="213" t="s">
        <v>52</v>
      </c>
      <c r="BC31" s="211"/>
      <c r="BD31" s="212"/>
      <c r="BE31" s="214"/>
      <c r="BF31" s="275"/>
      <c r="BG31" s="276"/>
      <c r="BH31" s="251"/>
      <c r="BI31" s="252"/>
      <c r="BJ31" s="242"/>
      <c r="BK31" s="243"/>
      <c r="BL31" s="243"/>
      <c r="BM31" s="243"/>
      <c r="BN31" s="244"/>
    </row>
    <row r="32" spans="2:66" ht="20.25" customHeight="1" x14ac:dyDescent="0.4">
      <c r="B32" s="58">
        <f>B29+1</f>
        <v>5</v>
      </c>
      <c r="C32" s="420"/>
      <c r="D32" s="424"/>
      <c r="E32" s="422"/>
      <c r="F32" s="423"/>
      <c r="G32" s="263" t="s">
        <v>133</v>
      </c>
      <c r="H32" s="264"/>
      <c r="I32" s="207"/>
      <c r="J32" s="208"/>
      <c r="K32" s="207"/>
      <c r="L32" s="208"/>
      <c r="M32" s="277" t="s">
        <v>112</v>
      </c>
      <c r="N32" s="278"/>
      <c r="O32" s="267" t="s">
        <v>139</v>
      </c>
      <c r="P32" s="268"/>
      <c r="Q32" s="268"/>
      <c r="R32" s="264"/>
      <c r="S32" s="271"/>
      <c r="T32" s="246"/>
      <c r="U32" s="272"/>
      <c r="V32" s="27" t="s">
        <v>84</v>
      </c>
      <c r="W32" s="28"/>
      <c r="X32" s="28"/>
      <c r="Y32" s="23"/>
      <c r="Z32" s="63"/>
      <c r="AA32" s="180">
        <f>IF(AA31="","",VLOOKUP(AA31,【記載例】シフト記号表!$C$5:$W$46,21,FALSE))</f>
        <v>7</v>
      </c>
      <c r="AB32" s="181">
        <f>IF(AB31="","",VLOOKUP(AB31,【記載例】シフト記号表!$C$5:$W$46,21,FALSE))</f>
        <v>7</v>
      </c>
      <c r="AC32" s="181">
        <f>IF(AC31="","",VLOOKUP(AC31,【記載例】シフト記号表!$C$5:$W$46,21,FALSE))</f>
        <v>7</v>
      </c>
      <c r="AD32" s="181" t="str">
        <f>IF(AD31="","",VLOOKUP(AD31,【記載例】シフト記号表!$C$5:$W$46,21,FALSE))</f>
        <v>-</v>
      </c>
      <c r="AE32" s="181" t="str">
        <f>IF(AE31="","",VLOOKUP(AE31,【記載例】シフト記号表!$C$5:$W$46,21,FALSE))</f>
        <v>-</v>
      </c>
      <c r="AF32" s="181">
        <f>IF(AF31="","",VLOOKUP(AF31,【記載例】シフト記号表!$C$5:$W$46,21,FALSE))</f>
        <v>7</v>
      </c>
      <c r="AG32" s="182">
        <f>IF(AG31="","",VLOOKUP(AG31,【記載例】シフト記号表!$C$5:$W$46,21,FALSE))</f>
        <v>7</v>
      </c>
      <c r="AH32" s="180">
        <f>IF(AH31="","",VLOOKUP(AH31,【記載例】シフト記号表!$C$5:$W$46,21,FALSE))</f>
        <v>7</v>
      </c>
      <c r="AI32" s="181">
        <f>IF(AI31="","",VLOOKUP(AI31,【記載例】シフト記号表!$C$5:$W$46,21,FALSE))</f>
        <v>7</v>
      </c>
      <c r="AJ32" s="181">
        <f>IF(AJ31="","",VLOOKUP(AJ31,【記載例】シフト記号表!$C$5:$W$46,21,FALSE))</f>
        <v>7</v>
      </c>
      <c r="AK32" s="181" t="str">
        <f>IF(AK31="","",VLOOKUP(AK31,【記載例】シフト記号表!$C$5:$W$46,21,FALSE))</f>
        <v>-</v>
      </c>
      <c r="AL32" s="181" t="str">
        <f>IF(AL31="","",VLOOKUP(AL31,【記載例】シフト記号表!$C$5:$W$46,21,FALSE))</f>
        <v>-</v>
      </c>
      <c r="AM32" s="181">
        <f>IF(AM31="","",VLOOKUP(AM31,【記載例】シフト記号表!$C$5:$W$46,21,FALSE))</f>
        <v>7</v>
      </c>
      <c r="AN32" s="182">
        <f>IF(AN31="","",VLOOKUP(AN31,【記載例】シフト記号表!$C$5:$W$46,21,FALSE))</f>
        <v>7</v>
      </c>
      <c r="AO32" s="180">
        <f>IF(AO31="","",VLOOKUP(AO31,【記載例】シフト記号表!$C$5:$W$46,21,FALSE))</f>
        <v>7</v>
      </c>
      <c r="AP32" s="181">
        <f>IF(AP31="","",VLOOKUP(AP31,【記載例】シフト記号表!$C$5:$W$46,21,FALSE))</f>
        <v>7</v>
      </c>
      <c r="AQ32" s="181">
        <f>IF(AQ31="","",VLOOKUP(AQ31,【記載例】シフト記号表!$C$5:$W$46,21,FALSE))</f>
        <v>7</v>
      </c>
      <c r="AR32" s="181" t="str">
        <f>IF(AR31="","",VLOOKUP(AR31,【記載例】シフト記号表!$C$5:$W$46,21,FALSE))</f>
        <v>-</v>
      </c>
      <c r="AS32" s="181" t="str">
        <f>IF(AS31="","",VLOOKUP(AS31,【記載例】シフト記号表!$C$5:$W$46,21,FALSE))</f>
        <v>-</v>
      </c>
      <c r="AT32" s="181">
        <f>IF(AT31="","",VLOOKUP(AT31,【記載例】シフト記号表!$C$5:$W$46,21,FALSE))</f>
        <v>7</v>
      </c>
      <c r="AU32" s="182">
        <f>IF(AU31="","",VLOOKUP(AU31,【記載例】シフト記号表!$C$5:$W$46,21,FALSE))</f>
        <v>7</v>
      </c>
      <c r="AV32" s="180">
        <f>IF(AV31="","",VLOOKUP(AV31,【記載例】シフト記号表!$C$5:$W$46,21,FALSE))</f>
        <v>7</v>
      </c>
      <c r="AW32" s="181">
        <f>IF(AW31="","",VLOOKUP(AW31,【記載例】シフト記号表!$C$5:$W$46,21,FALSE))</f>
        <v>7</v>
      </c>
      <c r="AX32" s="181">
        <f>IF(AX31="","",VLOOKUP(AX31,【記載例】シフト記号表!$C$5:$W$46,21,FALSE))</f>
        <v>7</v>
      </c>
      <c r="AY32" s="181" t="str">
        <f>IF(AY31="","",VLOOKUP(AY31,【記載例】シフト記号表!$C$5:$W$46,21,FALSE))</f>
        <v>-</v>
      </c>
      <c r="AZ32" s="181" t="str">
        <f>IF(AZ31="","",VLOOKUP(AZ31,【記載例】シフト記号表!$C$5:$W$46,21,FALSE))</f>
        <v>-</v>
      </c>
      <c r="BA32" s="181">
        <f>IF(BA31="","",VLOOKUP(BA31,【記載例】シフト記号表!$C$5:$W$46,21,FALSE))</f>
        <v>7</v>
      </c>
      <c r="BB32" s="182">
        <f>IF(BB31="","",VLOOKUP(BB31,【記載例】シフト記号表!$C$5:$W$46,21,FALSE))</f>
        <v>7</v>
      </c>
      <c r="BC32" s="180" t="str">
        <f>IF(BC31="","",VLOOKUP(BC31,【記載例】シフト記号表!$C$5:$W$46,21,FALSE))</f>
        <v/>
      </c>
      <c r="BD32" s="181" t="str">
        <f>IF(BD31="","",VLOOKUP(BD31,【記載例】シフト記号表!$C$5:$W$46,21,FALSE))</f>
        <v/>
      </c>
      <c r="BE32" s="183" t="str">
        <f>IF(BE31="","",VLOOKUP(BE31,【記載例】シフト記号表!$C$5:$W$46,21,FALSE))</f>
        <v/>
      </c>
      <c r="BF32" s="279">
        <f>IF($BI$3="計画",SUM(AA32:BB32),IF($BI$3="実績",SUM(AA32:BE32),""))</f>
        <v>140</v>
      </c>
      <c r="BG32" s="280"/>
      <c r="BH32" s="253">
        <f>IF($BI$3="計画",BF32/4,IF($BI$3="実績",(BF32/($BI$7/7)),""))</f>
        <v>32.666666666666664</v>
      </c>
      <c r="BI32" s="254"/>
      <c r="BJ32" s="245"/>
      <c r="BK32" s="246"/>
      <c r="BL32" s="246"/>
      <c r="BM32" s="246"/>
      <c r="BN32" s="247"/>
    </row>
    <row r="33" spans="2:66" ht="20.25" customHeight="1" x14ac:dyDescent="0.4">
      <c r="B33" s="59"/>
      <c r="C33" s="420"/>
      <c r="D33" s="424"/>
      <c r="E33" s="422"/>
      <c r="F33" s="423"/>
      <c r="G33" s="281"/>
      <c r="H33" s="282"/>
      <c r="I33" s="283" t="str">
        <f>G32</f>
        <v>看護職員</v>
      </c>
      <c r="J33" s="282"/>
      <c r="K33" s="283" t="str">
        <f>M32</f>
        <v>A</v>
      </c>
      <c r="L33" s="282"/>
      <c r="M33" s="284"/>
      <c r="N33" s="285"/>
      <c r="O33" s="286"/>
      <c r="P33" s="287"/>
      <c r="Q33" s="287"/>
      <c r="R33" s="288"/>
      <c r="S33" s="273"/>
      <c r="T33" s="249"/>
      <c r="U33" s="274"/>
      <c r="V33" s="29" t="s">
        <v>126</v>
      </c>
      <c r="W33" s="30"/>
      <c r="X33" s="30"/>
      <c r="Y33" s="22"/>
      <c r="Z33" s="67"/>
      <c r="AA33" s="184">
        <f>IF(AA31="","",VLOOKUP(AA31,【記載例】シフト記号表!$C$5:$Y$46,23,FALSE))</f>
        <v>1</v>
      </c>
      <c r="AB33" s="185">
        <f>IF(AB31="","",VLOOKUP(AB31,【記載例】シフト記号表!$C$5:$Y$46,23,FALSE))</f>
        <v>1</v>
      </c>
      <c r="AC33" s="185">
        <f>IF(AC31="","",VLOOKUP(AC31,【記載例】シフト記号表!$C$5:$Y$46,23,FALSE))</f>
        <v>1</v>
      </c>
      <c r="AD33" s="185" t="str">
        <f>IF(AD31="","",VLOOKUP(AD31,【記載例】シフト記号表!$C$5:$Y$46,23,FALSE))</f>
        <v>-</v>
      </c>
      <c r="AE33" s="185" t="str">
        <f>IF(AE31="","",VLOOKUP(AE31,【記載例】シフト記号表!$C$5:$Y$46,23,FALSE))</f>
        <v>-</v>
      </c>
      <c r="AF33" s="185">
        <f>IF(AF31="","",VLOOKUP(AF31,【記載例】シフト記号表!$C$5:$Y$46,23,FALSE))</f>
        <v>1</v>
      </c>
      <c r="AG33" s="186">
        <f>IF(AG31="","",VLOOKUP(AG31,【記載例】シフト記号表!$C$5:$Y$46,23,FALSE))</f>
        <v>1</v>
      </c>
      <c r="AH33" s="184">
        <f>IF(AH31="","",VLOOKUP(AH31,【記載例】シフト記号表!$C$5:$Y$46,23,FALSE))</f>
        <v>1</v>
      </c>
      <c r="AI33" s="185">
        <f>IF(AI31="","",VLOOKUP(AI31,【記載例】シフト記号表!$C$5:$Y$46,23,FALSE))</f>
        <v>1</v>
      </c>
      <c r="AJ33" s="185">
        <f>IF(AJ31="","",VLOOKUP(AJ31,【記載例】シフト記号表!$C$5:$Y$46,23,FALSE))</f>
        <v>1</v>
      </c>
      <c r="AK33" s="185" t="str">
        <f>IF(AK31="","",VLOOKUP(AK31,【記載例】シフト記号表!$C$5:$Y$46,23,FALSE))</f>
        <v>-</v>
      </c>
      <c r="AL33" s="185" t="str">
        <f>IF(AL31="","",VLOOKUP(AL31,【記載例】シフト記号表!$C$5:$Y$46,23,FALSE))</f>
        <v>-</v>
      </c>
      <c r="AM33" s="185">
        <f>IF(AM31="","",VLOOKUP(AM31,【記載例】シフト記号表!$C$5:$Y$46,23,FALSE))</f>
        <v>1</v>
      </c>
      <c r="AN33" s="186">
        <f>IF(AN31="","",VLOOKUP(AN31,【記載例】シフト記号表!$C$5:$Y$46,23,FALSE))</f>
        <v>1</v>
      </c>
      <c r="AO33" s="184">
        <f>IF(AO31="","",VLOOKUP(AO31,【記載例】シフト記号表!$C$5:$Y$46,23,FALSE))</f>
        <v>1</v>
      </c>
      <c r="AP33" s="185">
        <f>IF(AP31="","",VLOOKUP(AP31,【記載例】シフト記号表!$C$5:$Y$46,23,FALSE))</f>
        <v>1</v>
      </c>
      <c r="AQ33" s="185">
        <f>IF(AQ31="","",VLOOKUP(AQ31,【記載例】シフト記号表!$C$5:$Y$46,23,FALSE))</f>
        <v>1</v>
      </c>
      <c r="AR33" s="185" t="str">
        <f>IF(AR31="","",VLOOKUP(AR31,【記載例】シフト記号表!$C$5:$Y$46,23,FALSE))</f>
        <v>-</v>
      </c>
      <c r="AS33" s="185" t="str">
        <f>IF(AS31="","",VLOOKUP(AS31,【記載例】シフト記号表!$C$5:$Y$46,23,FALSE))</f>
        <v>-</v>
      </c>
      <c r="AT33" s="185">
        <f>IF(AT31="","",VLOOKUP(AT31,【記載例】シフト記号表!$C$5:$Y$46,23,FALSE))</f>
        <v>1</v>
      </c>
      <c r="AU33" s="186">
        <f>IF(AU31="","",VLOOKUP(AU31,【記載例】シフト記号表!$C$5:$Y$46,23,FALSE))</f>
        <v>1</v>
      </c>
      <c r="AV33" s="184">
        <f>IF(AV31="","",VLOOKUP(AV31,【記載例】シフト記号表!$C$5:$Y$46,23,FALSE))</f>
        <v>1</v>
      </c>
      <c r="AW33" s="185">
        <f>IF(AW31="","",VLOOKUP(AW31,【記載例】シフト記号表!$C$5:$Y$46,23,FALSE))</f>
        <v>1</v>
      </c>
      <c r="AX33" s="185">
        <f>IF(AX31="","",VLOOKUP(AX31,【記載例】シフト記号表!$C$5:$Y$46,23,FALSE))</f>
        <v>1</v>
      </c>
      <c r="AY33" s="185" t="str">
        <f>IF(AY31="","",VLOOKUP(AY31,【記載例】シフト記号表!$C$5:$Y$46,23,FALSE))</f>
        <v>-</v>
      </c>
      <c r="AZ33" s="185" t="str">
        <f>IF(AZ31="","",VLOOKUP(AZ31,【記載例】シフト記号表!$C$5:$Y$46,23,FALSE))</f>
        <v>-</v>
      </c>
      <c r="BA33" s="185">
        <f>IF(BA31="","",VLOOKUP(BA31,【記載例】シフト記号表!$C$5:$Y$46,23,FALSE))</f>
        <v>1</v>
      </c>
      <c r="BB33" s="186">
        <f>IF(BB31="","",VLOOKUP(BB31,【記載例】シフト記号表!$C$5:$Y$46,23,FALSE))</f>
        <v>1</v>
      </c>
      <c r="BC33" s="184" t="str">
        <f>IF(BC31="","",VLOOKUP(BC31,【記載例】シフト記号表!$C$5:$Y$46,23,FALSE))</f>
        <v/>
      </c>
      <c r="BD33" s="185" t="str">
        <f>IF(BD31="","",VLOOKUP(BD31,【記載例】シフト記号表!$C$5:$Y$46,23,FALSE))</f>
        <v/>
      </c>
      <c r="BE33" s="187" t="str">
        <f>IF(BE31="","",VLOOKUP(BE31,【記載例】シフト記号表!$C$5:$Y$46,23,FALSE))</f>
        <v/>
      </c>
      <c r="BF33" s="289">
        <f>IF($BI$3="計画",SUM(AA33:BB33),IF($BI$3="実績",SUM(AA33:BE33),""))</f>
        <v>20</v>
      </c>
      <c r="BG33" s="290"/>
      <c r="BH33" s="255">
        <f>IF($BI$3="計画",BF33/4,IF($BI$3="実績",(BF33/($BI$7/7)),""))</f>
        <v>4.666666666666667</v>
      </c>
      <c r="BI33" s="256"/>
      <c r="BJ33" s="248"/>
      <c r="BK33" s="249"/>
      <c r="BL33" s="249"/>
      <c r="BM33" s="249"/>
      <c r="BN33" s="250"/>
    </row>
    <row r="34" spans="2:66" ht="20.25" customHeight="1" x14ac:dyDescent="0.4">
      <c r="B34" s="60"/>
      <c r="C34" s="419"/>
      <c r="D34" s="421"/>
      <c r="E34" s="422"/>
      <c r="F34" s="423"/>
      <c r="G34" s="263"/>
      <c r="H34" s="264"/>
      <c r="I34" s="207"/>
      <c r="J34" s="208"/>
      <c r="K34" s="207"/>
      <c r="L34" s="208"/>
      <c r="M34" s="265"/>
      <c r="N34" s="266"/>
      <c r="O34" s="267"/>
      <c r="P34" s="268"/>
      <c r="Q34" s="268"/>
      <c r="R34" s="264"/>
      <c r="S34" s="269" t="s">
        <v>185</v>
      </c>
      <c r="T34" s="243"/>
      <c r="U34" s="270"/>
      <c r="V34" s="25" t="s">
        <v>18</v>
      </c>
      <c r="W34" s="32"/>
      <c r="X34" s="32"/>
      <c r="Y34" s="20"/>
      <c r="Z34" s="68"/>
      <c r="AA34" s="211" t="s">
        <v>213</v>
      </c>
      <c r="AB34" s="212" t="s">
        <v>213</v>
      </c>
      <c r="AC34" s="212" t="s">
        <v>213</v>
      </c>
      <c r="AD34" s="212" t="s">
        <v>44</v>
      </c>
      <c r="AE34" s="212" t="s">
        <v>44</v>
      </c>
      <c r="AF34" s="212" t="s">
        <v>213</v>
      </c>
      <c r="AG34" s="213" t="s">
        <v>213</v>
      </c>
      <c r="AH34" s="211" t="s">
        <v>213</v>
      </c>
      <c r="AI34" s="212" t="s">
        <v>213</v>
      </c>
      <c r="AJ34" s="212" t="s">
        <v>213</v>
      </c>
      <c r="AK34" s="212" t="s">
        <v>44</v>
      </c>
      <c r="AL34" s="212" t="s">
        <v>44</v>
      </c>
      <c r="AM34" s="212" t="s">
        <v>213</v>
      </c>
      <c r="AN34" s="213" t="s">
        <v>213</v>
      </c>
      <c r="AO34" s="211" t="s">
        <v>213</v>
      </c>
      <c r="AP34" s="212" t="s">
        <v>213</v>
      </c>
      <c r="AQ34" s="212" t="s">
        <v>213</v>
      </c>
      <c r="AR34" s="212" t="s">
        <v>44</v>
      </c>
      <c r="AS34" s="212" t="s">
        <v>44</v>
      </c>
      <c r="AT34" s="212" t="s">
        <v>213</v>
      </c>
      <c r="AU34" s="213" t="s">
        <v>213</v>
      </c>
      <c r="AV34" s="211" t="s">
        <v>213</v>
      </c>
      <c r="AW34" s="212" t="s">
        <v>213</v>
      </c>
      <c r="AX34" s="212" t="s">
        <v>213</v>
      </c>
      <c r="AY34" s="212" t="s">
        <v>44</v>
      </c>
      <c r="AZ34" s="212" t="s">
        <v>44</v>
      </c>
      <c r="BA34" s="212" t="s">
        <v>213</v>
      </c>
      <c r="BB34" s="213" t="s">
        <v>213</v>
      </c>
      <c r="BC34" s="211"/>
      <c r="BD34" s="212"/>
      <c r="BE34" s="214"/>
      <c r="BF34" s="275"/>
      <c r="BG34" s="276"/>
      <c r="BH34" s="251"/>
      <c r="BI34" s="252"/>
      <c r="BJ34" s="242" t="s">
        <v>202</v>
      </c>
      <c r="BK34" s="243"/>
      <c r="BL34" s="243"/>
      <c r="BM34" s="243"/>
      <c r="BN34" s="244"/>
    </row>
    <row r="35" spans="2:66" ht="20.25" customHeight="1" x14ac:dyDescent="0.4">
      <c r="B35" s="58">
        <f>B32+1</f>
        <v>6</v>
      </c>
      <c r="C35" s="420"/>
      <c r="D35" s="424"/>
      <c r="E35" s="422"/>
      <c r="F35" s="423"/>
      <c r="G35" s="263" t="s">
        <v>133</v>
      </c>
      <c r="H35" s="264"/>
      <c r="I35" s="207"/>
      <c r="J35" s="208"/>
      <c r="K35" s="207"/>
      <c r="L35" s="208"/>
      <c r="M35" s="277" t="s">
        <v>160</v>
      </c>
      <c r="N35" s="278"/>
      <c r="O35" s="267" t="s">
        <v>139</v>
      </c>
      <c r="P35" s="268"/>
      <c r="Q35" s="268"/>
      <c r="R35" s="264"/>
      <c r="S35" s="271"/>
      <c r="T35" s="246"/>
      <c r="U35" s="272"/>
      <c r="V35" s="27" t="s">
        <v>84</v>
      </c>
      <c r="W35" s="28"/>
      <c r="X35" s="28"/>
      <c r="Y35" s="23"/>
      <c r="Z35" s="63"/>
      <c r="AA35" s="180">
        <f>IF(AA34="","",VLOOKUP(AA34,【記載例】シフト記号表!$C$5:$W$46,21,FALSE))</f>
        <v>3.9999999999999991</v>
      </c>
      <c r="AB35" s="181">
        <f>IF(AB34="","",VLOOKUP(AB34,【記載例】シフト記号表!$C$5:$W$46,21,FALSE))</f>
        <v>3.9999999999999991</v>
      </c>
      <c r="AC35" s="181">
        <f>IF(AC34="","",VLOOKUP(AC34,【記載例】シフト記号表!$C$5:$W$46,21,FALSE))</f>
        <v>3.9999999999999991</v>
      </c>
      <c r="AD35" s="181" t="str">
        <f>IF(AD34="","",VLOOKUP(AD34,【記載例】シフト記号表!$C$5:$W$46,21,FALSE))</f>
        <v>-</v>
      </c>
      <c r="AE35" s="181" t="str">
        <f>IF(AE34="","",VLOOKUP(AE34,【記載例】シフト記号表!$C$5:$W$46,21,FALSE))</f>
        <v>-</v>
      </c>
      <c r="AF35" s="181">
        <f>IF(AF34="","",VLOOKUP(AF34,【記載例】シフト記号表!$C$5:$W$46,21,FALSE))</f>
        <v>3.9999999999999991</v>
      </c>
      <c r="AG35" s="182">
        <f>IF(AG34="","",VLOOKUP(AG34,【記載例】シフト記号表!$C$5:$W$46,21,FALSE))</f>
        <v>3.9999999999999991</v>
      </c>
      <c r="AH35" s="180">
        <f>IF(AH34="","",VLOOKUP(AH34,【記載例】シフト記号表!$C$5:$W$46,21,FALSE))</f>
        <v>3.9999999999999991</v>
      </c>
      <c r="AI35" s="181">
        <f>IF(AI34="","",VLOOKUP(AI34,【記載例】シフト記号表!$C$5:$W$46,21,FALSE))</f>
        <v>3.9999999999999991</v>
      </c>
      <c r="AJ35" s="181">
        <f>IF(AJ34="","",VLOOKUP(AJ34,【記載例】シフト記号表!$C$5:$W$46,21,FALSE))</f>
        <v>3.9999999999999991</v>
      </c>
      <c r="AK35" s="181" t="str">
        <f>IF(AK34="","",VLOOKUP(AK34,【記載例】シフト記号表!$C$5:$W$46,21,FALSE))</f>
        <v>-</v>
      </c>
      <c r="AL35" s="181" t="str">
        <f>IF(AL34="","",VLOOKUP(AL34,【記載例】シフト記号表!$C$5:$W$46,21,FALSE))</f>
        <v>-</v>
      </c>
      <c r="AM35" s="181">
        <f>IF(AM34="","",VLOOKUP(AM34,【記載例】シフト記号表!$C$5:$W$46,21,FALSE))</f>
        <v>3.9999999999999991</v>
      </c>
      <c r="AN35" s="182">
        <f>IF(AN34="","",VLOOKUP(AN34,【記載例】シフト記号表!$C$5:$W$46,21,FALSE))</f>
        <v>3.9999999999999991</v>
      </c>
      <c r="AO35" s="180">
        <f>IF(AO34="","",VLOOKUP(AO34,【記載例】シフト記号表!$C$5:$W$46,21,FALSE))</f>
        <v>3.9999999999999991</v>
      </c>
      <c r="AP35" s="181">
        <f>IF(AP34="","",VLOOKUP(AP34,【記載例】シフト記号表!$C$5:$W$46,21,FALSE))</f>
        <v>3.9999999999999991</v>
      </c>
      <c r="AQ35" s="181">
        <f>IF(AQ34="","",VLOOKUP(AQ34,【記載例】シフト記号表!$C$5:$W$46,21,FALSE))</f>
        <v>3.9999999999999991</v>
      </c>
      <c r="AR35" s="181" t="str">
        <f>IF(AR34="","",VLOOKUP(AR34,【記載例】シフト記号表!$C$5:$W$46,21,FALSE))</f>
        <v>-</v>
      </c>
      <c r="AS35" s="181" t="str">
        <f>IF(AS34="","",VLOOKUP(AS34,【記載例】シフト記号表!$C$5:$W$46,21,FALSE))</f>
        <v>-</v>
      </c>
      <c r="AT35" s="181">
        <f>IF(AT34="","",VLOOKUP(AT34,【記載例】シフト記号表!$C$5:$W$46,21,FALSE))</f>
        <v>3.9999999999999991</v>
      </c>
      <c r="AU35" s="182">
        <f>IF(AU34="","",VLOOKUP(AU34,【記載例】シフト記号表!$C$5:$W$46,21,FALSE))</f>
        <v>3.9999999999999991</v>
      </c>
      <c r="AV35" s="180">
        <f>IF(AV34="","",VLOOKUP(AV34,【記載例】シフト記号表!$C$5:$W$46,21,FALSE))</f>
        <v>3.9999999999999991</v>
      </c>
      <c r="AW35" s="181">
        <f>IF(AW34="","",VLOOKUP(AW34,【記載例】シフト記号表!$C$5:$W$46,21,FALSE))</f>
        <v>3.9999999999999991</v>
      </c>
      <c r="AX35" s="181">
        <f>IF(AX34="","",VLOOKUP(AX34,【記載例】シフト記号表!$C$5:$W$46,21,FALSE))</f>
        <v>3.9999999999999991</v>
      </c>
      <c r="AY35" s="181" t="str">
        <f>IF(AY34="","",VLOOKUP(AY34,【記載例】シフト記号表!$C$5:$W$46,21,FALSE))</f>
        <v>-</v>
      </c>
      <c r="AZ35" s="181" t="str">
        <f>IF(AZ34="","",VLOOKUP(AZ34,【記載例】シフト記号表!$C$5:$W$46,21,FALSE))</f>
        <v>-</v>
      </c>
      <c r="BA35" s="181">
        <f>IF(BA34="","",VLOOKUP(BA34,【記載例】シフト記号表!$C$5:$W$46,21,FALSE))</f>
        <v>3.9999999999999991</v>
      </c>
      <c r="BB35" s="182">
        <f>IF(BB34="","",VLOOKUP(BB34,【記載例】シフト記号表!$C$5:$W$46,21,FALSE))</f>
        <v>3.9999999999999991</v>
      </c>
      <c r="BC35" s="180" t="str">
        <f>IF(BC34="","",VLOOKUP(BC34,【記載例】シフト記号表!$C$5:$W$46,21,FALSE))</f>
        <v/>
      </c>
      <c r="BD35" s="181" t="str">
        <f>IF(BD34="","",VLOOKUP(BD34,【記載例】シフト記号表!$C$5:$W$46,21,FALSE))</f>
        <v/>
      </c>
      <c r="BE35" s="183" t="str">
        <f>IF(BE34="","",VLOOKUP(BE34,【記載例】シフト記号表!$C$5:$W$46,21,FALSE))</f>
        <v/>
      </c>
      <c r="BF35" s="279">
        <f>IF($BI$3="計画",SUM(AA35:BB35),IF($BI$3="実績",SUM(AA35:BE35),""))</f>
        <v>79.999999999999986</v>
      </c>
      <c r="BG35" s="280"/>
      <c r="BH35" s="253">
        <f>IF($BI$3="計画",BF35/4,IF($BI$3="実績",(BF35/($BI$7/7)),""))</f>
        <v>18.666666666666664</v>
      </c>
      <c r="BI35" s="254"/>
      <c r="BJ35" s="245"/>
      <c r="BK35" s="246"/>
      <c r="BL35" s="246"/>
      <c r="BM35" s="246"/>
      <c r="BN35" s="247"/>
    </row>
    <row r="36" spans="2:66" ht="20.25" customHeight="1" x14ac:dyDescent="0.4">
      <c r="B36" s="59"/>
      <c r="C36" s="420"/>
      <c r="D36" s="424"/>
      <c r="E36" s="422"/>
      <c r="F36" s="423"/>
      <c r="G36" s="281"/>
      <c r="H36" s="282"/>
      <c r="I36" s="283" t="str">
        <f>G35</f>
        <v>看護職員</v>
      </c>
      <c r="J36" s="282"/>
      <c r="K36" s="283" t="str">
        <f>M35</f>
        <v>B</v>
      </c>
      <c r="L36" s="282"/>
      <c r="M36" s="284"/>
      <c r="N36" s="285"/>
      <c r="O36" s="286"/>
      <c r="P36" s="287"/>
      <c r="Q36" s="287"/>
      <c r="R36" s="288"/>
      <c r="S36" s="273"/>
      <c r="T36" s="249"/>
      <c r="U36" s="274"/>
      <c r="V36" s="29" t="s">
        <v>126</v>
      </c>
      <c r="W36" s="33"/>
      <c r="X36" s="33"/>
      <c r="Y36" s="21"/>
      <c r="Z36" s="64"/>
      <c r="AA36" s="184" t="str">
        <f>IF(AA34="","",VLOOKUP(AA34,【記載例】シフト記号表!$C$5:$Y$46,23,FALSE))</f>
        <v/>
      </c>
      <c r="AB36" s="185" t="str">
        <f>IF(AB34="","",VLOOKUP(AB34,【記載例】シフト記号表!$C$5:$Y$46,23,FALSE))</f>
        <v/>
      </c>
      <c r="AC36" s="185" t="str">
        <f>IF(AC34="","",VLOOKUP(AC34,【記載例】シフト記号表!$C$5:$Y$46,23,FALSE))</f>
        <v/>
      </c>
      <c r="AD36" s="185" t="str">
        <f>IF(AD34="","",VLOOKUP(AD34,【記載例】シフト記号表!$C$5:$Y$46,23,FALSE))</f>
        <v>-</v>
      </c>
      <c r="AE36" s="185" t="str">
        <f>IF(AE34="","",VLOOKUP(AE34,【記載例】シフト記号表!$C$5:$Y$46,23,FALSE))</f>
        <v>-</v>
      </c>
      <c r="AF36" s="185" t="str">
        <f>IF(AF34="","",VLOOKUP(AF34,【記載例】シフト記号表!$C$5:$Y$46,23,FALSE))</f>
        <v/>
      </c>
      <c r="AG36" s="186" t="str">
        <f>IF(AG34="","",VLOOKUP(AG34,【記載例】シフト記号表!$C$5:$Y$46,23,FALSE))</f>
        <v/>
      </c>
      <c r="AH36" s="184" t="str">
        <f>IF(AH34="","",VLOOKUP(AH34,【記載例】シフト記号表!$C$5:$Y$46,23,FALSE))</f>
        <v/>
      </c>
      <c r="AI36" s="185" t="str">
        <f>IF(AI34="","",VLOOKUP(AI34,【記載例】シフト記号表!$C$5:$Y$46,23,FALSE))</f>
        <v/>
      </c>
      <c r="AJ36" s="185" t="str">
        <f>IF(AJ34="","",VLOOKUP(AJ34,【記載例】シフト記号表!$C$5:$Y$46,23,FALSE))</f>
        <v/>
      </c>
      <c r="AK36" s="185" t="str">
        <f>IF(AK34="","",VLOOKUP(AK34,【記載例】シフト記号表!$C$5:$Y$46,23,FALSE))</f>
        <v>-</v>
      </c>
      <c r="AL36" s="185" t="str">
        <f>IF(AL34="","",VLOOKUP(AL34,【記載例】シフト記号表!$C$5:$Y$46,23,FALSE))</f>
        <v>-</v>
      </c>
      <c r="AM36" s="185" t="str">
        <f>IF(AM34="","",VLOOKUP(AM34,【記載例】シフト記号表!$C$5:$Y$46,23,FALSE))</f>
        <v/>
      </c>
      <c r="AN36" s="186" t="str">
        <f>IF(AN34="","",VLOOKUP(AN34,【記載例】シフト記号表!$C$5:$Y$46,23,FALSE))</f>
        <v/>
      </c>
      <c r="AO36" s="184" t="str">
        <f>IF(AO34="","",VLOOKUP(AO34,【記載例】シフト記号表!$C$5:$Y$46,23,FALSE))</f>
        <v/>
      </c>
      <c r="AP36" s="185" t="str">
        <f>IF(AP34="","",VLOOKUP(AP34,【記載例】シフト記号表!$C$5:$Y$46,23,FALSE))</f>
        <v/>
      </c>
      <c r="AQ36" s="185" t="str">
        <f>IF(AQ34="","",VLOOKUP(AQ34,【記載例】シフト記号表!$C$5:$Y$46,23,FALSE))</f>
        <v/>
      </c>
      <c r="AR36" s="185" t="str">
        <f>IF(AR34="","",VLOOKUP(AR34,【記載例】シフト記号表!$C$5:$Y$46,23,FALSE))</f>
        <v>-</v>
      </c>
      <c r="AS36" s="185" t="str">
        <f>IF(AS34="","",VLOOKUP(AS34,【記載例】シフト記号表!$C$5:$Y$46,23,FALSE))</f>
        <v>-</v>
      </c>
      <c r="AT36" s="185" t="str">
        <f>IF(AT34="","",VLOOKUP(AT34,【記載例】シフト記号表!$C$5:$Y$46,23,FALSE))</f>
        <v/>
      </c>
      <c r="AU36" s="186" t="str">
        <f>IF(AU34="","",VLOOKUP(AU34,【記載例】シフト記号表!$C$5:$Y$46,23,FALSE))</f>
        <v/>
      </c>
      <c r="AV36" s="184" t="str">
        <f>IF(AV34="","",VLOOKUP(AV34,【記載例】シフト記号表!$C$5:$Y$46,23,FALSE))</f>
        <v/>
      </c>
      <c r="AW36" s="185" t="str">
        <f>IF(AW34="","",VLOOKUP(AW34,【記載例】シフト記号表!$C$5:$Y$46,23,FALSE))</f>
        <v/>
      </c>
      <c r="AX36" s="185" t="str">
        <f>IF(AX34="","",VLOOKUP(AX34,【記載例】シフト記号表!$C$5:$Y$46,23,FALSE))</f>
        <v/>
      </c>
      <c r="AY36" s="185" t="str">
        <f>IF(AY34="","",VLOOKUP(AY34,【記載例】シフト記号表!$C$5:$Y$46,23,FALSE))</f>
        <v>-</v>
      </c>
      <c r="AZ36" s="185" t="str">
        <f>IF(AZ34="","",VLOOKUP(AZ34,【記載例】シフト記号表!$C$5:$Y$46,23,FALSE))</f>
        <v>-</v>
      </c>
      <c r="BA36" s="185" t="str">
        <f>IF(BA34="","",VLOOKUP(BA34,【記載例】シフト記号表!$C$5:$Y$46,23,FALSE))</f>
        <v/>
      </c>
      <c r="BB36" s="186" t="str">
        <f>IF(BB34="","",VLOOKUP(BB34,【記載例】シフト記号表!$C$5:$Y$46,23,FALSE))</f>
        <v/>
      </c>
      <c r="BC36" s="184" t="str">
        <f>IF(BC34="","",VLOOKUP(BC34,【記載例】シフト記号表!$C$5:$Y$46,23,FALSE))</f>
        <v/>
      </c>
      <c r="BD36" s="185" t="str">
        <f>IF(BD34="","",VLOOKUP(BD34,【記載例】シフト記号表!$C$5:$Y$46,23,FALSE))</f>
        <v/>
      </c>
      <c r="BE36" s="187" t="str">
        <f>IF(BE34="","",VLOOKUP(BE34,【記載例】シフト記号表!$C$5:$Y$46,23,FALSE))</f>
        <v/>
      </c>
      <c r="BF36" s="289">
        <f>IF($BI$3="計画",SUM(AA36:BB36),IF($BI$3="実績",SUM(AA36:BE36),""))</f>
        <v>0</v>
      </c>
      <c r="BG36" s="290"/>
      <c r="BH36" s="255">
        <f>IF($BI$3="計画",BF36/4,IF($BI$3="実績",(BF36/($BI$7/7)),""))</f>
        <v>0</v>
      </c>
      <c r="BI36" s="256"/>
      <c r="BJ36" s="248"/>
      <c r="BK36" s="249"/>
      <c r="BL36" s="249"/>
      <c r="BM36" s="249"/>
      <c r="BN36" s="250"/>
    </row>
    <row r="37" spans="2:66" ht="20.25" customHeight="1" x14ac:dyDescent="0.4">
      <c r="B37" s="60"/>
      <c r="C37" s="419"/>
      <c r="D37" s="421"/>
      <c r="E37" s="422"/>
      <c r="F37" s="423"/>
      <c r="G37" s="263"/>
      <c r="H37" s="264"/>
      <c r="I37" s="207"/>
      <c r="J37" s="208"/>
      <c r="K37" s="207"/>
      <c r="L37" s="208"/>
      <c r="M37" s="265"/>
      <c r="N37" s="266"/>
      <c r="O37" s="267"/>
      <c r="P37" s="268"/>
      <c r="Q37" s="268"/>
      <c r="R37" s="264"/>
      <c r="S37" s="269" t="s">
        <v>187</v>
      </c>
      <c r="T37" s="243"/>
      <c r="U37" s="270"/>
      <c r="V37" s="25" t="s">
        <v>18</v>
      </c>
      <c r="W37" s="31"/>
      <c r="X37" s="31"/>
      <c r="Y37" s="19"/>
      <c r="Z37" s="65"/>
      <c r="AA37" s="211" t="s">
        <v>44</v>
      </c>
      <c r="AB37" s="212" t="s">
        <v>44</v>
      </c>
      <c r="AC37" s="212" t="s">
        <v>214</v>
      </c>
      <c r="AD37" s="212" t="s">
        <v>214</v>
      </c>
      <c r="AE37" s="212" t="s">
        <v>214</v>
      </c>
      <c r="AF37" s="212" t="s">
        <v>214</v>
      </c>
      <c r="AG37" s="213" t="s">
        <v>214</v>
      </c>
      <c r="AH37" s="211" t="s">
        <v>44</v>
      </c>
      <c r="AI37" s="212" t="s">
        <v>44</v>
      </c>
      <c r="AJ37" s="212" t="s">
        <v>214</v>
      </c>
      <c r="AK37" s="212" t="s">
        <v>214</v>
      </c>
      <c r="AL37" s="212" t="s">
        <v>214</v>
      </c>
      <c r="AM37" s="212" t="s">
        <v>214</v>
      </c>
      <c r="AN37" s="213" t="s">
        <v>214</v>
      </c>
      <c r="AO37" s="211" t="s">
        <v>44</v>
      </c>
      <c r="AP37" s="212" t="s">
        <v>44</v>
      </c>
      <c r="AQ37" s="212" t="s">
        <v>214</v>
      </c>
      <c r="AR37" s="212" t="s">
        <v>214</v>
      </c>
      <c r="AS37" s="212" t="s">
        <v>214</v>
      </c>
      <c r="AT37" s="212" t="s">
        <v>214</v>
      </c>
      <c r="AU37" s="213" t="s">
        <v>214</v>
      </c>
      <c r="AV37" s="211" t="s">
        <v>44</v>
      </c>
      <c r="AW37" s="212" t="s">
        <v>44</v>
      </c>
      <c r="AX37" s="212" t="s">
        <v>214</v>
      </c>
      <c r="AY37" s="212" t="s">
        <v>214</v>
      </c>
      <c r="AZ37" s="212" t="s">
        <v>214</v>
      </c>
      <c r="BA37" s="212" t="s">
        <v>214</v>
      </c>
      <c r="BB37" s="213" t="s">
        <v>214</v>
      </c>
      <c r="BC37" s="211"/>
      <c r="BD37" s="212"/>
      <c r="BE37" s="214"/>
      <c r="BF37" s="275"/>
      <c r="BG37" s="276"/>
      <c r="BH37" s="251"/>
      <c r="BI37" s="252"/>
      <c r="BJ37" s="242"/>
      <c r="BK37" s="243"/>
      <c r="BL37" s="243"/>
      <c r="BM37" s="243"/>
      <c r="BN37" s="244"/>
    </row>
    <row r="38" spans="2:66" ht="20.25" customHeight="1" x14ac:dyDescent="0.4">
      <c r="B38" s="58">
        <f>B35+1</f>
        <v>7</v>
      </c>
      <c r="C38" s="420"/>
      <c r="D38" s="424"/>
      <c r="E38" s="422"/>
      <c r="F38" s="423"/>
      <c r="G38" s="263" t="s">
        <v>133</v>
      </c>
      <c r="H38" s="264"/>
      <c r="I38" s="207"/>
      <c r="J38" s="208"/>
      <c r="K38" s="207"/>
      <c r="L38" s="208"/>
      <c r="M38" s="277" t="s">
        <v>112</v>
      </c>
      <c r="N38" s="278"/>
      <c r="O38" s="267" t="s">
        <v>139</v>
      </c>
      <c r="P38" s="268"/>
      <c r="Q38" s="268"/>
      <c r="R38" s="264"/>
      <c r="S38" s="271"/>
      <c r="T38" s="246"/>
      <c r="U38" s="272"/>
      <c r="V38" s="27" t="s">
        <v>84</v>
      </c>
      <c r="W38" s="28"/>
      <c r="X38" s="28"/>
      <c r="Y38" s="23"/>
      <c r="Z38" s="63"/>
      <c r="AA38" s="180" t="str">
        <f>IF(AA37="","",VLOOKUP(AA37,【記載例】シフト記号表!$C$5:$W$46,21,FALSE))</f>
        <v>-</v>
      </c>
      <c r="AB38" s="181" t="str">
        <f>IF(AB37="","",VLOOKUP(AB37,【記載例】シフト記号表!$C$5:$W$46,21,FALSE))</f>
        <v>-</v>
      </c>
      <c r="AC38" s="181">
        <f>IF(AC37="","",VLOOKUP(AC37,【記載例】シフト記号表!$C$5:$W$46,21,FALSE))</f>
        <v>7</v>
      </c>
      <c r="AD38" s="181">
        <f>IF(AD37="","",VLOOKUP(AD37,【記載例】シフト記号表!$C$5:$W$46,21,FALSE))</f>
        <v>7</v>
      </c>
      <c r="AE38" s="181">
        <f>IF(AE37="","",VLOOKUP(AE37,【記載例】シフト記号表!$C$5:$W$46,21,FALSE))</f>
        <v>7</v>
      </c>
      <c r="AF38" s="181">
        <f>IF(AF37="","",VLOOKUP(AF37,【記載例】シフト記号表!$C$5:$W$46,21,FALSE))</f>
        <v>7</v>
      </c>
      <c r="AG38" s="182">
        <f>IF(AG37="","",VLOOKUP(AG37,【記載例】シフト記号表!$C$5:$W$46,21,FALSE))</f>
        <v>7</v>
      </c>
      <c r="AH38" s="180" t="str">
        <f>IF(AH37="","",VLOOKUP(AH37,【記載例】シフト記号表!$C$5:$W$46,21,FALSE))</f>
        <v>-</v>
      </c>
      <c r="AI38" s="181" t="str">
        <f>IF(AI37="","",VLOOKUP(AI37,【記載例】シフト記号表!$C$5:$W$46,21,FALSE))</f>
        <v>-</v>
      </c>
      <c r="AJ38" s="181">
        <f>IF(AJ37="","",VLOOKUP(AJ37,【記載例】シフト記号表!$C$5:$W$46,21,FALSE))</f>
        <v>7</v>
      </c>
      <c r="AK38" s="181">
        <f>IF(AK37="","",VLOOKUP(AK37,【記載例】シフト記号表!$C$5:$W$46,21,FALSE))</f>
        <v>7</v>
      </c>
      <c r="AL38" s="181">
        <f>IF(AL37="","",VLOOKUP(AL37,【記載例】シフト記号表!$C$5:$W$46,21,FALSE))</f>
        <v>7</v>
      </c>
      <c r="AM38" s="181">
        <f>IF(AM37="","",VLOOKUP(AM37,【記載例】シフト記号表!$C$5:$W$46,21,FALSE))</f>
        <v>7</v>
      </c>
      <c r="AN38" s="182">
        <f>IF(AN37="","",VLOOKUP(AN37,【記載例】シフト記号表!$C$5:$W$46,21,FALSE))</f>
        <v>7</v>
      </c>
      <c r="AO38" s="180" t="str">
        <f>IF(AO37="","",VLOOKUP(AO37,【記載例】シフト記号表!$C$5:$W$46,21,FALSE))</f>
        <v>-</v>
      </c>
      <c r="AP38" s="181" t="str">
        <f>IF(AP37="","",VLOOKUP(AP37,【記載例】シフト記号表!$C$5:$W$46,21,FALSE))</f>
        <v>-</v>
      </c>
      <c r="AQ38" s="181">
        <f>IF(AQ37="","",VLOOKUP(AQ37,【記載例】シフト記号表!$C$5:$W$46,21,FALSE))</f>
        <v>7</v>
      </c>
      <c r="AR38" s="181">
        <f>IF(AR37="","",VLOOKUP(AR37,【記載例】シフト記号表!$C$5:$W$46,21,FALSE))</f>
        <v>7</v>
      </c>
      <c r="AS38" s="181">
        <f>IF(AS37="","",VLOOKUP(AS37,【記載例】シフト記号表!$C$5:$W$46,21,FALSE))</f>
        <v>7</v>
      </c>
      <c r="AT38" s="181">
        <f>IF(AT37="","",VLOOKUP(AT37,【記載例】シフト記号表!$C$5:$W$46,21,FALSE))</f>
        <v>7</v>
      </c>
      <c r="AU38" s="182">
        <f>IF(AU37="","",VLOOKUP(AU37,【記載例】シフト記号表!$C$5:$W$46,21,FALSE))</f>
        <v>7</v>
      </c>
      <c r="AV38" s="180" t="str">
        <f>IF(AV37="","",VLOOKUP(AV37,【記載例】シフト記号表!$C$5:$W$46,21,FALSE))</f>
        <v>-</v>
      </c>
      <c r="AW38" s="181" t="str">
        <f>IF(AW37="","",VLOOKUP(AW37,【記載例】シフト記号表!$C$5:$W$46,21,FALSE))</f>
        <v>-</v>
      </c>
      <c r="AX38" s="181">
        <f>IF(AX37="","",VLOOKUP(AX37,【記載例】シフト記号表!$C$5:$W$46,21,FALSE))</f>
        <v>7</v>
      </c>
      <c r="AY38" s="181">
        <f>IF(AY37="","",VLOOKUP(AY37,【記載例】シフト記号表!$C$5:$W$46,21,FALSE))</f>
        <v>7</v>
      </c>
      <c r="AZ38" s="181">
        <f>IF(AZ37="","",VLOOKUP(AZ37,【記載例】シフト記号表!$C$5:$W$46,21,FALSE))</f>
        <v>7</v>
      </c>
      <c r="BA38" s="181">
        <f>IF(BA37="","",VLOOKUP(BA37,【記載例】シフト記号表!$C$5:$W$46,21,FALSE))</f>
        <v>7</v>
      </c>
      <c r="BB38" s="182">
        <f>IF(BB37="","",VLOOKUP(BB37,【記載例】シフト記号表!$C$5:$W$46,21,FALSE))</f>
        <v>7</v>
      </c>
      <c r="BC38" s="180" t="str">
        <f>IF(BC37="","",VLOOKUP(BC37,【記載例】シフト記号表!$C$5:$W$46,21,FALSE))</f>
        <v/>
      </c>
      <c r="BD38" s="181" t="str">
        <f>IF(BD37="","",VLOOKUP(BD37,【記載例】シフト記号表!$C$5:$W$46,21,FALSE))</f>
        <v/>
      </c>
      <c r="BE38" s="183" t="str">
        <f>IF(BE37="","",VLOOKUP(BE37,【記載例】シフト記号表!$C$5:$W$46,21,FALSE))</f>
        <v/>
      </c>
      <c r="BF38" s="279">
        <f>IF($BI$3="計画",SUM(AA38:BB38),IF($BI$3="実績",SUM(AA38:BE38),""))</f>
        <v>140</v>
      </c>
      <c r="BG38" s="280"/>
      <c r="BH38" s="253">
        <f>IF($BI$3="計画",BF38/4,IF($BI$3="実績",(BF38/($BI$7/7)),""))</f>
        <v>32.666666666666664</v>
      </c>
      <c r="BI38" s="254"/>
      <c r="BJ38" s="245"/>
      <c r="BK38" s="246"/>
      <c r="BL38" s="246"/>
      <c r="BM38" s="246"/>
      <c r="BN38" s="247"/>
    </row>
    <row r="39" spans="2:66" ht="20.25" customHeight="1" x14ac:dyDescent="0.4">
      <c r="B39" s="59"/>
      <c r="C39" s="420"/>
      <c r="D39" s="424"/>
      <c r="E39" s="422"/>
      <c r="F39" s="423"/>
      <c r="G39" s="281"/>
      <c r="H39" s="282"/>
      <c r="I39" s="283" t="str">
        <f>G38</f>
        <v>看護職員</v>
      </c>
      <c r="J39" s="282"/>
      <c r="K39" s="283" t="str">
        <f>M38</f>
        <v>A</v>
      </c>
      <c r="L39" s="282"/>
      <c r="M39" s="284"/>
      <c r="N39" s="285"/>
      <c r="O39" s="286"/>
      <c r="P39" s="287"/>
      <c r="Q39" s="287"/>
      <c r="R39" s="288"/>
      <c r="S39" s="273"/>
      <c r="T39" s="249"/>
      <c r="U39" s="274"/>
      <c r="V39" s="29" t="s">
        <v>126</v>
      </c>
      <c r="W39" s="32"/>
      <c r="X39" s="32"/>
      <c r="Y39" s="20"/>
      <c r="Z39" s="66"/>
      <c r="AA39" s="184" t="str">
        <f>IF(AA37="","",VLOOKUP(AA37,【記載例】シフト記号表!$C$5:$Y$46,23,FALSE))</f>
        <v>-</v>
      </c>
      <c r="AB39" s="185" t="str">
        <f>IF(AB37="","",VLOOKUP(AB37,【記載例】シフト記号表!$C$5:$Y$46,23,FALSE))</f>
        <v>-</v>
      </c>
      <c r="AC39" s="185">
        <f>IF(AC37="","",VLOOKUP(AC37,【記載例】シフト記号表!$C$5:$Y$46,23,FALSE))</f>
        <v>1</v>
      </c>
      <c r="AD39" s="185">
        <f>IF(AD37="","",VLOOKUP(AD37,【記載例】シフト記号表!$C$5:$Y$46,23,FALSE))</f>
        <v>1</v>
      </c>
      <c r="AE39" s="185">
        <f>IF(AE37="","",VLOOKUP(AE37,【記載例】シフト記号表!$C$5:$Y$46,23,FALSE))</f>
        <v>1</v>
      </c>
      <c r="AF39" s="185">
        <f>IF(AF37="","",VLOOKUP(AF37,【記載例】シフト記号表!$C$5:$Y$46,23,FALSE))</f>
        <v>1</v>
      </c>
      <c r="AG39" s="186">
        <f>IF(AG37="","",VLOOKUP(AG37,【記載例】シフト記号表!$C$5:$Y$46,23,FALSE))</f>
        <v>1</v>
      </c>
      <c r="AH39" s="184" t="str">
        <f>IF(AH37="","",VLOOKUP(AH37,【記載例】シフト記号表!$C$5:$Y$46,23,FALSE))</f>
        <v>-</v>
      </c>
      <c r="AI39" s="185" t="str">
        <f>IF(AI37="","",VLOOKUP(AI37,【記載例】シフト記号表!$C$5:$Y$46,23,FALSE))</f>
        <v>-</v>
      </c>
      <c r="AJ39" s="185">
        <f>IF(AJ37="","",VLOOKUP(AJ37,【記載例】シフト記号表!$C$5:$Y$46,23,FALSE))</f>
        <v>1</v>
      </c>
      <c r="AK39" s="185">
        <f>IF(AK37="","",VLOOKUP(AK37,【記載例】シフト記号表!$C$5:$Y$46,23,FALSE))</f>
        <v>1</v>
      </c>
      <c r="AL39" s="185">
        <f>IF(AL37="","",VLOOKUP(AL37,【記載例】シフト記号表!$C$5:$Y$46,23,FALSE))</f>
        <v>1</v>
      </c>
      <c r="AM39" s="185">
        <f>IF(AM37="","",VLOOKUP(AM37,【記載例】シフト記号表!$C$5:$Y$46,23,FALSE))</f>
        <v>1</v>
      </c>
      <c r="AN39" s="186">
        <f>IF(AN37="","",VLOOKUP(AN37,【記載例】シフト記号表!$C$5:$Y$46,23,FALSE))</f>
        <v>1</v>
      </c>
      <c r="AO39" s="184" t="str">
        <f>IF(AO37="","",VLOOKUP(AO37,【記載例】シフト記号表!$C$5:$Y$46,23,FALSE))</f>
        <v>-</v>
      </c>
      <c r="AP39" s="185" t="str">
        <f>IF(AP37="","",VLOOKUP(AP37,【記載例】シフト記号表!$C$5:$Y$46,23,FALSE))</f>
        <v>-</v>
      </c>
      <c r="AQ39" s="185">
        <f>IF(AQ37="","",VLOOKUP(AQ37,【記載例】シフト記号表!$C$5:$Y$46,23,FALSE))</f>
        <v>1</v>
      </c>
      <c r="AR39" s="185">
        <f>IF(AR37="","",VLOOKUP(AR37,【記載例】シフト記号表!$C$5:$Y$46,23,FALSE))</f>
        <v>1</v>
      </c>
      <c r="AS39" s="185">
        <f>IF(AS37="","",VLOOKUP(AS37,【記載例】シフト記号表!$C$5:$Y$46,23,FALSE))</f>
        <v>1</v>
      </c>
      <c r="AT39" s="185">
        <f>IF(AT37="","",VLOOKUP(AT37,【記載例】シフト記号表!$C$5:$Y$46,23,FALSE))</f>
        <v>1</v>
      </c>
      <c r="AU39" s="186">
        <f>IF(AU37="","",VLOOKUP(AU37,【記載例】シフト記号表!$C$5:$Y$46,23,FALSE))</f>
        <v>1</v>
      </c>
      <c r="AV39" s="184" t="str">
        <f>IF(AV37="","",VLOOKUP(AV37,【記載例】シフト記号表!$C$5:$Y$46,23,FALSE))</f>
        <v>-</v>
      </c>
      <c r="AW39" s="185" t="str">
        <f>IF(AW37="","",VLOOKUP(AW37,【記載例】シフト記号表!$C$5:$Y$46,23,FALSE))</f>
        <v>-</v>
      </c>
      <c r="AX39" s="185">
        <f>IF(AX37="","",VLOOKUP(AX37,【記載例】シフト記号表!$C$5:$Y$46,23,FALSE))</f>
        <v>1</v>
      </c>
      <c r="AY39" s="185">
        <f>IF(AY37="","",VLOOKUP(AY37,【記載例】シフト記号表!$C$5:$Y$46,23,FALSE))</f>
        <v>1</v>
      </c>
      <c r="AZ39" s="185">
        <f>IF(AZ37="","",VLOOKUP(AZ37,【記載例】シフト記号表!$C$5:$Y$46,23,FALSE))</f>
        <v>1</v>
      </c>
      <c r="BA39" s="185">
        <f>IF(BA37="","",VLOOKUP(BA37,【記載例】シフト記号表!$C$5:$Y$46,23,FALSE))</f>
        <v>1</v>
      </c>
      <c r="BB39" s="186">
        <f>IF(BB37="","",VLOOKUP(BB37,【記載例】シフト記号表!$C$5:$Y$46,23,FALSE))</f>
        <v>1</v>
      </c>
      <c r="BC39" s="184" t="str">
        <f>IF(BC37="","",VLOOKUP(BC37,【記載例】シフト記号表!$C$5:$Y$46,23,FALSE))</f>
        <v/>
      </c>
      <c r="BD39" s="185" t="str">
        <f>IF(BD37="","",VLOOKUP(BD37,【記載例】シフト記号表!$C$5:$Y$46,23,FALSE))</f>
        <v/>
      </c>
      <c r="BE39" s="187" t="str">
        <f>IF(BE37="","",VLOOKUP(BE37,【記載例】シフト記号表!$C$5:$Y$46,23,FALSE))</f>
        <v/>
      </c>
      <c r="BF39" s="289">
        <f>IF($BI$3="計画",SUM(AA39:BB39),IF($BI$3="実績",SUM(AA39:BE39),""))</f>
        <v>20</v>
      </c>
      <c r="BG39" s="290"/>
      <c r="BH39" s="255">
        <f>IF($BI$3="計画",BF39/4,IF($BI$3="実績",(BF39/($BI$7/7)),""))</f>
        <v>4.666666666666667</v>
      </c>
      <c r="BI39" s="256"/>
      <c r="BJ39" s="248"/>
      <c r="BK39" s="249"/>
      <c r="BL39" s="249"/>
      <c r="BM39" s="249"/>
      <c r="BN39" s="250"/>
    </row>
    <row r="40" spans="2:66" ht="20.25" customHeight="1" x14ac:dyDescent="0.4">
      <c r="B40" s="60"/>
      <c r="C40" s="419"/>
      <c r="D40" s="421"/>
      <c r="E40" s="422"/>
      <c r="F40" s="423"/>
      <c r="G40" s="263"/>
      <c r="H40" s="264"/>
      <c r="I40" s="207"/>
      <c r="J40" s="208"/>
      <c r="K40" s="207"/>
      <c r="L40" s="208"/>
      <c r="M40" s="265"/>
      <c r="N40" s="266"/>
      <c r="O40" s="267"/>
      <c r="P40" s="268"/>
      <c r="Q40" s="268"/>
      <c r="R40" s="264"/>
      <c r="S40" s="269" t="s">
        <v>188</v>
      </c>
      <c r="T40" s="243"/>
      <c r="U40" s="270"/>
      <c r="V40" s="25" t="s">
        <v>18</v>
      </c>
      <c r="W40" s="31"/>
      <c r="X40" s="31"/>
      <c r="Y40" s="19"/>
      <c r="Z40" s="65"/>
      <c r="AA40" s="211" t="s">
        <v>214</v>
      </c>
      <c r="AB40" s="212" t="s">
        <v>214</v>
      </c>
      <c r="AC40" s="212" t="s">
        <v>214</v>
      </c>
      <c r="AD40" s="212" t="s">
        <v>44</v>
      </c>
      <c r="AE40" s="212" t="s">
        <v>44</v>
      </c>
      <c r="AF40" s="212" t="s">
        <v>214</v>
      </c>
      <c r="AG40" s="213" t="s">
        <v>214</v>
      </c>
      <c r="AH40" s="211" t="s">
        <v>214</v>
      </c>
      <c r="AI40" s="212" t="s">
        <v>214</v>
      </c>
      <c r="AJ40" s="212" t="s">
        <v>214</v>
      </c>
      <c r="AK40" s="212" t="s">
        <v>44</v>
      </c>
      <c r="AL40" s="212" t="s">
        <v>44</v>
      </c>
      <c r="AM40" s="212" t="s">
        <v>214</v>
      </c>
      <c r="AN40" s="213" t="s">
        <v>214</v>
      </c>
      <c r="AO40" s="211" t="s">
        <v>214</v>
      </c>
      <c r="AP40" s="212" t="s">
        <v>214</v>
      </c>
      <c r="AQ40" s="212" t="s">
        <v>214</v>
      </c>
      <c r="AR40" s="212" t="s">
        <v>44</v>
      </c>
      <c r="AS40" s="212" t="s">
        <v>44</v>
      </c>
      <c r="AT40" s="212" t="s">
        <v>214</v>
      </c>
      <c r="AU40" s="213" t="s">
        <v>214</v>
      </c>
      <c r="AV40" s="211" t="s">
        <v>214</v>
      </c>
      <c r="AW40" s="212" t="s">
        <v>214</v>
      </c>
      <c r="AX40" s="212" t="s">
        <v>214</v>
      </c>
      <c r="AY40" s="212" t="s">
        <v>44</v>
      </c>
      <c r="AZ40" s="212" t="s">
        <v>44</v>
      </c>
      <c r="BA40" s="212" t="s">
        <v>214</v>
      </c>
      <c r="BB40" s="213" t="s">
        <v>214</v>
      </c>
      <c r="BC40" s="211"/>
      <c r="BD40" s="212"/>
      <c r="BE40" s="214"/>
      <c r="BF40" s="275"/>
      <c r="BG40" s="276"/>
      <c r="BH40" s="251"/>
      <c r="BI40" s="252"/>
      <c r="BJ40" s="242"/>
      <c r="BK40" s="243"/>
      <c r="BL40" s="243"/>
      <c r="BM40" s="243"/>
      <c r="BN40" s="244"/>
    </row>
    <row r="41" spans="2:66" ht="20.25" customHeight="1" x14ac:dyDescent="0.4">
      <c r="B41" s="58">
        <f>B38+1</f>
        <v>8</v>
      </c>
      <c r="C41" s="420"/>
      <c r="D41" s="424"/>
      <c r="E41" s="422"/>
      <c r="F41" s="423"/>
      <c r="G41" s="263" t="s">
        <v>133</v>
      </c>
      <c r="H41" s="264"/>
      <c r="I41" s="207"/>
      <c r="J41" s="208"/>
      <c r="K41" s="207"/>
      <c r="L41" s="208"/>
      <c r="M41" s="277" t="s">
        <v>112</v>
      </c>
      <c r="N41" s="278"/>
      <c r="O41" s="267" t="s">
        <v>139</v>
      </c>
      <c r="P41" s="268"/>
      <c r="Q41" s="268"/>
      <c r="R41" s="264"/>
      <c r="S41" s="271"/>
      <c r="T41" s="246"/>
      <c r="U41" s="272"/>
      <c r="V41" s="27" t="s">
        <v>84</v>
      </c>
      <c r="W41" s="28"/>
      <c r="X41" s="28"/>
      <c r="Y41" s="23"/>
      <c r="Z41" s="63"/>
      <c r="AA41" s="180">
        <f>IF(AA40="","",VLOOKUP(AA40,【記載例】シフト記号表!$C$5:$W$46,21,FALSE))</f>
        <v>7</v>
      </c>
      <c r="AB41" s="181">
        <f>IF(AB40="","",VLOOKUP(AB40,【記載例】シフト記号表!$C$5:$W$46,21,FALSE))</f>
        <v>7</v>
      </c>
      <c r="AC41" s="181">
        <f>IF(AC40="","",VLOOKUP(AC40,【記載例】シフト記号表!$C$5:$W$46,21,FALSE))</f>
        <v>7</v>
      </c>
      <c r="AD41" s="181" t="str">
        <f>IF(AD40="","",VLOOKUP(AD40,【記載例】シフト記号表!$C$5:$W$46,21,FALSE))</f>
        <v>-</v>
      </c>
      <c r="AE41" s="181" t="str">
        <f>IF(AE40="","",VLOOKUP(AE40,【記載例】シフト記号表!$C$5:$W$46,21,FALSE))</f>
        <v>-</v>
      </c>
      <c r="AF41" s="181">
        <f>IF(AF40="","",VLOOKUP(AF40,【記載例】シフト記号表!$C$5:$W$46,21,FALSE))</f>
        <v>7</v>
      </c>
      <c r="AG41" s="182">
        <f>IF(AG40="","",VLOOKUP(AG40,【記載例】シフト記号表!$C$5:$W$46,21,FALSE))</f>
        <v>7</v>
      </c>
      <c r="AH41" s="180">
        <f>IF(AH40="","",VLOOKUP(AH40,【記載例】シフト記号表!$C$5:$W$46,21,FALSE))</f>
        <v>7</v>
      </c>
      <c r="AI41" s="181">
        <f>IF(AI40="","",VLOOKUP(AI40,【記載例】シフト記号表!$C$5:$W$46,21,FALSE))</f>
        <v>7</v>
      </c>
      <c r="AJ41" s="181">
        <f>IF(AJ40="","",VLOOKUP(AJ40,【記載例】シフト記号表!$C$5:$W$46,21,FALSE))</f>
        <v>7</v>
      </c>
      <c r="AK41" s="181" t="str">
        <f>IF(AK40="","",VLOOKUP(AK40,【記載例】シフト記号表!$C$5:$W$46,21,FALSE))</f>
        <v>-</v>
      </c>
      <c r="AL41" s="181" t="str">
        <f>IF(AL40="","",VLOOKUP(AL40,【記載例】シフト記号表!$C$5:$W$46,21,FALSE))</f>
        <v>-</v>
      </c>
      <c r="AM41" s="181">
        <f>IF(AM40="","",VLOOKUP(AM40,【記載例】シフト記号表!$C$5:$W$46,21,FALSE))</f>
        <v>7</v>
      </c>
      <c r="AN41" s="182">
        <f>IF(AN40="","",VLOOKUP(AN40,【記載例】シフト記号表!$C$5:$W$46,21,FALSE))</f>
        <v>7</v>
      </c>
      <c r="AO41" s="180">
        <f>IF(AO40="","",VLOOKUP(AO40,【記載例】シフト記号表!$C$5:$W$46,21,FALSE))</f>
        <v>7</v>
      </c>
      <c r="AP41" s="181">
        <f>IF(AP40="","",VLOOKUP(AP40,【記載例】シフト記号表!$C$5:$W$46,21,FALSE))</f>
        <v>7</v>
      </c>
      <c r="AQ41" s="181">
        <f>IF(AQ40="","",VLOOKUP(AQ40,【記載例】シフト記号表!$C$5:$W$46,21,FALSE))</f>
        <v>7</v>
      </c>
      <c r="AR41" s="181" t="str">
        <f>IF(AR40="","",VLOOKUP(AR40,【記載例】シフト記号表!$C$5:$W$46,21,FALSE))</f>
        <v>-</v>
      </c>
      <c r="AS41" s="181" t="str">
        <f>IF(AS40="","",VLOOKUP(AS40,【記載例】シフト記号表!$C$5:$W$46,21,FALSE))</f>
        <v>-</v>
      </c>
      <c r="AT41" s="181">
        <f>IF(AT40="","",VLOOKUP(AT40,【記載例】シフト記号表!$C$5:$W$46,21,FALSE))</f>
        <v>7</v>
      </c>
      <c r="AU41" s="182">
        <f>IF(AU40="","",VLOOKUP(AU40,【記載例】シフト記号表!$C$5:$W$46,21,FALSE))</f>
        <v>7</v>
      </c>
      <c r="AV41" s="180">
        <f>IF(AV40="","",VLOOKUP(AV40,【記載例】シフト記号表!$C$5:$W$46,21,FALSE))</f>
        <v>7</v>
      </c>
      <c r="AW41" s="181">
        <f>IF(AW40="","",VLOOKUP(AW40,【記載例】シフト記号表!$C$5:$W$46,21,FALSE))</f>
        <v>7</v>
      </c>
      <c r="AX41" s="181">
        <f>IF(AX40="","",VLOOKUP(AX40,【記載例】シフト記号表!$C$5:$W$46,21,FALSE))</f>
        <v>7</v>
      </c>
      <c r="AY41" s="181" t="str">
        <f>IF(AY40="","",VLOOKUP(AY40,【記載例】シフト記号表!$C$5:$W$46,21,FALSE))</f>
        <v>-</v>
      </c>
      <c r="AZ41" s="181" t="str">
        <f>IF(AZ40="","",VLOOKUP(AZ40,【記載例】シフト記号表!$C$5:$W$46,21,FALSE))</f>
        <v>-</v>
      </c>
      <c r="BA41" s="181">
        <f>IF(BA40="","",VLOOKUP(BA40,【記載例】シフト記号表!$C$5:$W$46,21,FALSE))</f>
        <v>7</v>
      </c>
      <c r="BB41" s="182">
        <f>IF(BB40="","",VLOOKUP(BB40,【記載例】シフト記号表!$C$5:$W$46,21,FALSE))</f>
        <v>7</v>
      </c>
      <c r="BC41" s="180" t="str">
        <f>IF(BC40="","",VLOOKUP(BC40,【記載例】シフト記号表!$C$5:$W$46,21,FALSE))</f>
        <v/>
      </c>
      <c r="BD41" s="181" t="str">
        <f>IF(BD40="","",VLOOKUP(BD40,【記載例】シフト記号表!$C$5:$W$46,21,FALSE))</f>
        <v/>
      </c>
      <c r="BE41" s="183" t="str">
        <f>IF(BE40="","",VLOOKUP(BE40,【記載例】シフト記号表!$C$5:$W$46,21,FALSE))</f>
        <v/>
      </c>
      <c r="BF41" s="279">
        <f>IF($BI$3="計画",SUM(AA41:BB41),IF($BI$3="実績",SUM(AA41:BE41),""))</f>
        <v>140</v>
      </c>
      <c r="BG41" s="280"/>
      <c r="BH41" s="253">
        <f>IF($BI$3="計画",BF41/4,IF($BI$3="実績",(BF41/($BI$7/7)),""))</f>
        <v>32.666666666666664</v>
      </c>
      <c r="BI41" s="254"/>
      <c r="BJ41" s="245"/>
      <c r="BK41" s="246"/>
      <c r="BL41" s="246"/>
      <c r="BM41" s="246"/>
      <c r="BN41" s="247"/>
    </row>
    <row r="42" spans="2:66" ht="20.25" customHeight="1" x14ac:dyDescent="0.4">
      <c r="B42" s="59"/>
      <c r="C42" s="420"/>
      <c r="D42" s="424"/>
      <c r="E42" s="422"/>
      <c r="F42" s="423"/>
      <c r="G42" s="281"/>
      <c r="H42" s="282"/>
      <c r="I42" s="283" t="str">
        <f>G41</f>
        <v>看護職員</v>
      </c>
      <c r="J42" s="282"/>
      <c r="K42" s="283" t="str">
        <f>M41</f>
        <v>A</v>
      </c>
      <c r="L42" s="282"/>
      <c r="M42" s="284"/>
      <c r="N42" s="285"/>
      <c r="O42" s="286"/>
      <c r="P42" s="287"/>
      <c r="Q42" s="287"/>
      <c r="R42" s="288"/>
      <c r="S42" s="273"/>
      <c r="T42" s="249"/>
      <c r="U42" s="274"/>
      <c r="V42" s="29" t="s">
        <v>126</v>
      </c>
      <c r="W42" s="33"/>
      <c r="X42" s="33"/>
      <c r="Y42" s="21"/>
      <c r="Z42" s="64"/>
      <c r="AA42" s="184">
        <f>IF(AA40="","",VLOOKUP(AA40,【記載例】シフト記号表!$C$5:$Y$46,23,FALSE))</f>
        <v>1</v>
      </c>
      <c r="AB42" s="185">
        <f>IF(AB40="","",VLOOKUP(AB40,【記載例】シフト記号表!$C$5:$Y$46,23,FALSE))</f>
        <v>1</v>
      </c>
      <c r="AC42" s="185">
        <f>IF(AC40="","",VLOOKUP(AC40,【記載例】シフト記号表!$C$5:$Y$46,23,FALSE))</f>
        <v>1</v>
      </c>
      <c r="AD42" s="185" t="str">
        <f>IF(AD40="","",VLOOKUP(AD40,【記載例】シフト記号表!$C$5:$Y$46,23,FALSE))</f>
        <v>-</v>
      </c>
      <c r="AE42" s="185" t="str">
        <f>IF(AE40="","",VLOOKUP(AE40,【記載例】シフト記号表!$C$5:$Y$46,23,FALSE))</f>
        <v>-</v>
      </c>
      <c r="AF42" s="185">
        <f>IF(AF40="","",VLOOKUP(AF40,【記載例】シフト記号表!$C$5:$Y$46,23,FALSE))</f>
        <v>1</v>
      </c>
      <c r="AG42" s="186">
        <f>IF(AG40="","",VLOOKUP(AG40,【記載例】シフト記号表!$C$5:$Y$46,23,FALSE))</f>
        <v>1</v>
      </c>
      <c r="AH42" s="184">
        <f>IF(AH40="","",VLOOKUP(AH40,【記載例】シフト記号表!$C$5:$Y$46,23,FALSE))</f>
        <v>1</v>
      </c>
      <c r="AI42" s="185">
        <f>IF(AI40="","",VLOOKUP(AI40,【記載例】シフト記号表!$C$5:$Y$46,23,FALSE))</f>
        <v>1</v>
      </c>
      <c r="AJ42" s="185">
        <f>IF(AJ40="","",VLOOKUP(AJ40,【記載例】シフト記号表!$C$5:$Y$46,23,FALSE))</f>
        <v>1</v>
      </c>
      <c r="AK42" s="185" t="str">
        <f>IF(AK40="","",VLOOKUP(AK40,【記載例】シフト記号表!$C$5:$Y$46,23,FALSE))</f>
        <v>-</v>
      </c>
      <c r="AL42" s="185" t="str">
        <f>IF(AL40="","",VLOOKUP(AL40,【記載例】シフト記号表!$C$5:$Y$46,23,FALSE))</f>
        <v>-</v>
      </c>
      <c r="AM42" s="185">
        <f>IF(AM40="","",VLOOKUP(AM40,【記載例】シフト記号表!$C$5:$Y$46,23,FALSE))</f>
        <v>1</v>
      </c>
      <c r="AN42" s="186">
        <f>IF(AN40="","",VLOOKUP(AN40,【記載例】シフト記号表!$C$5:$Y$46,23,FALSE))</f>
        <v>1</v>
      </c>
      <c r="AO42" s="184">
        <f>IF(AO40="","",VLOOKUP(AO40,【記載例】シフト記号表!$C$5:$Y$46,23,FALSE))</f>
        <v>1</v>
      </c>
      <c r="AP42" s="185">
        <f>IF(AP40="","",VLOOKUP(AP40,【記載例】シフト記号表!$C$5:$Y$46,23,FALSE))</f>
        <v>1</v>
      </c>
      <c r="AQ42" s="185">
        <f>IF(AQ40="","",VLOOKUP(AQ40,【記載例】シフト記号表!$C$5:$Y$46,23,FALSE))</f>
        <v>1</v>
      </c>
      <c r="AR42" s="185" t="str">
        <f>IF(AR40="","",VLOOKUP(AR40,【記載例】シフト記号表!$C$5:$Y$46,23,FALSE))</f>
        <v>-</v>
      </c>
      <c r="AS42" s="185" t="str">
        <f>IF(AS40="","",VLOOKUP(AS40,【記載例】シフト記号表!$C$5:$Y$46,23,FALSE))</f>
        <v>-</v>
      </c>
      <c r="AT42" s="185">
        <f>IF(AT40="","",VLOOKUP(AT40,【記載例】シフト記号表!$C$5:$Y$46,23,FALSE))</f>
        <v>1</v>
      </c>
      <c r="AU42" s="186">
        <f>IF(AU40="","",VLOOKUP(AU40,【記載例】シフト記号表!$C$5:$Y$46,23,FALSE))</f>
        <v>1</v>
      </c>
      <c r="AV42" s="184">
        <f>IF(AV40="","",VLOOKUP(AV40,【記載例】シフト記号表!$C$5:$Y$46,23,FALSE))</f>
        <v>1</v>
      </c>
      <c r="AW42" s="185">
        <f>IF(AW40="","",VLOOKUP(AW40,【記載例】シフト記号表!$C$5:$Y$46,23,FALSE))</f>
        <v>1</v>
      </c>
      <c r="AX42" s="185">
        <f>IF(AX40="","",VLOOKUP(AX40,【記載例】シフト記号表!$C$5:$Y$46,23,FALSE))</f>
        <v>1</v>
      </c>
      <c r="AY42" s="185" t="str">
        <f>IF(AY40="","",VLOOKUP(AY40,【記載例】シフト記号表!$C$5:$Y$46,23,FALSE))</f>
        <v>-</v>
      </c>
      <c r="AZ42" s="185" t="str">
        <f>IF(AZ40="","",VLOOKUP(AZ40,【記載例】シフト記号表!$C$5:$Y$46,23,FALSE))</f>
        <v>-</v>
      </c>
      <c r="BA42" s="185">
        <f>IF(BA40="","",VLOOKUP(BA40,【記載例】シフト記号表!$C$5:$Y$46,23,FALSE))</f>
        <v>1</v>
      </c>
      <c r="BB42" s="186">
        <f>IF(BB40="","",VLOOKUP(BB40,【記載例】シフト記号表!$C$5:$Y$46,23,FALSE))</f>
        <v>1</v>
      </c>
      <c r="BC42" s="184" t="str">
        <f>IF(BC40="","",VLOOKUP(BC40,【記載例】シフト記号表!$C$5:$Y$46,23,FALSE))</f>
        <v/>
      </c>
      <c r="BD42" s="185" t="str">
        <f>IF(BD40="","",VLOOKUP(BD40,【記載例】シフト記号表!$C$5:$Y$46,23,FALSE))</f>
        <v/>
      </c>
      <c r="BE42" s="187" t="str">
        <f>IF(BE40="","",VLOOKUP(BE40,【記載例】シフト記号表!$C$5:$Y$46,23,FALSE))</f>
        <v/>
      </c>
      <c r="BF42" s="289">
        <f>IF($BI$3="計画",SUM(AA42:BB42),IF($BI$3="実績",SUM(AA42:BE42),""))</f>
        <v>20</v>
      </c>
      <c r="BG42" s="290"/>
      <c r="BH42" s="255">
        <f>IF($BI$3="計画",BF42/4,IF($BI$3="実績",(BF42/($BI$7/7)),""))</f>
        <v>4.666666666666667</v>
      </c>
      <c r="BI42" s="256"/>
      <c r="BJ42" s="248"/>
      <c r="BK42" s="249"/>
      <c r="BL42" s="249"/>
      <c r="BM42" s="249"/>
      <c r="BN42" s="250"/>
    </row>
    <row r="43" spans="2:66" ht="20.25" customHeight="1" x14ac:dyDescent="0.4">
      <c r="B43" s="60"/>
      <c r="C43" s="419" t="s">
        <v>150</v>
      </c>
      <c r="D43" s="421" t="s">
        <v>178</v>
      </c>
      <c r="E43" s="422"/>
      <c r="F43" s="423"/>
      <c r="G43" s="263"/>
      <c r="H43" s="264"/>
      <c r="I43" s="207"/>
      <c r="J43" s="208"/>
      <c r="K43" s="207"/>
      <c r="L43" s="208"/>
      <c r="M43" s="265"/>
      <c r="N43" s="266"/>
      <c r="O43" s="267"/>
      <c r="P43" s="268"/>
      <c r="Q43" s="268"/>
      <c r="R43" s="264"/>
      <c r="S43" s="269" t="s">
        <v>189</v>
      </c>
      <c r="T43" s="243"/>
      <c r="U43" s="270"/>
      <c r="V43" s="25" t="s">
        <v>18</v>
      </c>
      <c r="W43" s="31"/>
      <c r="X43" s="31"/>
      <c r="Y43" s="19"/>
      <c r="Z43" s="65"/>
      <c r="AA43" s="211" t="s">
        <v>216</v>
      </c>
      <c r="AB43" s="212" t="s">
        <v>44</v>
      </c>
      <c r="AC43" s="212" t="s">
        <v>217</v>
      </c>
      <c r="AD43" s="212" t="s">
        <v>217</v>
      </c>
      <c r="AE43" s="212" t="s">
        <v>44</v>
      </c>
      <c r="AF43" s="212" t="s">
        <v>218</v>
      </c>
      <c r="AG43" s="213" t="s">
        <v>44</v>
      </c>
      <c r="AH43" s="211" t="s">
        <v>44</v>
      </c>
      <c r="AI43" s="212" t="s">
        <v>215</v>
      </c>
      <c r="AJ43" s="212" t="s">
        <v>44</v>
      </c>
      <c r="AK43" s="212" t="s">
        <v>217</v>
      </c>
      <c r="AL43" s="212" t="s">
        <v>217</v>
      </c>
      <c r="AM43" s="212" t="s">
        <v>44</v>
      </c>
      <c r="AN43" s="213" t="s">
        <v>218</v>
      </c>
      <c r="AO43" s="211" t="s">
        <v>218</v>
      </c>
      <c r="AP43" s="212" t="s">
        <v>44</v>
      </c>
      <c r="AQ43" s="212" t="s">
        <v>216</v>
      </c>
      <c r="AR43" s="212" t="s">
        <v>44</v>
      </c>
      <c r="AS43" s="212" t="s">
        <v>217</v>
      </c>
      <c r="AT43" s="212" t="s">
        <v>217</v>
      </c>
      <c r="AU43" s="213" t="s">
        <v>44</v>
      </c>
      <c r="AV43" s="211" t="s">
        <v>218</v>
      </c>
      <c r="AW43" s="212" t="s">
        <v>44</v>
      </c>
      <c r="AX43" s="212" t="s">
        <v>44</v>
      </c>
      <c r="AY43" s="212" t="s">
        <v>216</v>
      </c>
      <c r="AZ43" s="212" t="s">
        <v>44</v>
      </c>
      <c r="BA43" s="212" t="s">
        <v>217</v>
      </c>
      <c r="BB43" s="213" t="s">
        <v>217</v>
      </c>
      <c r="BC43" s="211"/>
      <c r="BD43" s="212"/>
      <c r="BE43" s="214"/>
      <c r="BF43" s="275"/>
      <c r="BG43" s="276"/>
      <c r="BH43" s="251"/>
      <c r="BI43" s="252"/>
      <c r="BJ43" s="242"/>
      <c r="BK43" s="243"/>
      <c r="BL43" s="243"/>
      <c r="BM43" s="243"/>
      <c r="BN43" s="244"/>
    </row>
    <row r="44" spans="2:66" ht="20.25" customHeight="1" x14ac:dyDescent="0.4">
      <c r="B44" s="58">
        <f>B41+1</f>
        <v>9</v>
      </c>
      <c r="C44" s="420"/>
      <c r="D44" s="424"/>
      <c r="E44" s="422"/>
      <c r="F44" s="423"/>
      <c r="G44" s="263" t="s">
        <v>134</v>
      </c>
      <c r="H44" s="264"/>
      <c r="I44" s="207"/>
      <c r="J44" s="208"/>
      <c r="K44" s="207"/>
      <c r="L44" s="208"/>
      <c r="M44" s="277" t="s">
        <v>112</v>
      </c>
      <c r="N44" s="278"/>
      <c r="O44" s="267" t="s">
        <v>19</v>
      </c>
      <c r="P44" s="268"/>
      <c r="Q44" s="268"/>
      <c r="R44" s="264"/>
      <c r="S44" s="271"/>
      <c r="T44" s="246"/>
      <c r="U44" s="272"/>
      <c r="V44" s="27" t="s">
        <v>84</v>
      </c>
      <c r="W44" s="28"/>
      <c r="X44" s="28"/>
      <c r="Y44" s="23"/>
      <c r="Z44" s="63"/>
      <c r="AA44" s="180">
        <f>IF(AA43="","",VLOOKUP(AA43,【記載例】シフト記号表!$C$5:$W$46,21,FALSE))</f>
        <v>2</v>
      </c>
      <c r="AB44" s="181" t="str">
        <f>IF(AB43="","",VLOOKUP(AB43,【記載例】シフト記号表!$C$5:$W$46,21,FALSE))</f>
        <v>-</v>
      </c>
      <c r="AC44" s="181">
        <f>IF(AC43="","",VLOOKUP(AC43,【記載例】シフト記号表!$C$5:$W$46,21,FALSE))</f>
        <v>5.9999999999999991</v>
      </c>
      <c r="AD44" s="181">
        <f>IF(AD43="","",VLOOKUP(AD43,【記載例】シフト記号表!$C$5:$W$46,21,FALSE))</f>
        <v>5.9999999999999991</v>
      </c>
      <c r="AE44" s="181" t="str">
        <f>IF(AE43="","",VLOOKUP(AE43,【記載例】シフト記号表!$C$5:$W$46,21,FALSE))</f>
        <v>-</v>
      </c>
      <c r="AF44" s="181">
        <f>IF(AF43="","",VLOOKUP(AF43,【記載例】シフト記号表!$C$5:$W$46,21,FALSE))</f>
        <v>5.0000000000000009</v>
      </c>
      <c r="AG44" s="182" t="str">
        <f>IF(AG43="","",VLOOKUP(AG43,【記載例】シフト記号表!$C$5:$W$46,21,FALSE))</f>
        <v>-</v>
      </c>
      <c r="AH44" s="180" t="str">
        <f>IF(AH43="","",VLOOKUP(AH43,【記載例】シフト記号表!$C$5:$W$46,21,FALSE))</f>
        <v>-</v>
      </c>
      <c r="AI44" s="181">
        <f>IF(AI43="","",VLOOKUP(AI43,【記載例】シフト記号表!$C$5:$W$46,21,FALSE))</f>
        <v>2</v>
      </c>
      <c r="AJ44" s="181" t="str">
        <f>IF(AJ43="","",VLOOKUP(AJ43,【記載例】シフト記号表!$C$5:$W$46,21,FALSE))</f>
        <v>-</v>
      </c>
      <c r="AK44" s="181">
        <f>IF(AK43="","",VLOOKUP(AK43,【記載例】シフト記号表!$C$5:$W$46,21,FALSE))</f>
        <v>5.9999999999999991</v>
      </c>
      <c r="AL44" s="181">
        <f>IF(AL43="","",VLOOKUP(AL43,【記載例】シフト記号表!$C$5:$W$46,21,FALSE))</f>
        <v>5.9999999999999991</v>
      </c>
      <c r="AM44" s="181" t="str">
        <f>IF(AM43="","",VLOOKUP(AM43,【記載例】シフト記号表!$C$5:$W$46,21,FALSE))</f>
        <v>-</v>
      </c>
      <c r="AN44" s="182">
        <f>IF(AN43="","",VLOOKUP(AN43,【記載例】シフト記号表!$C$5:$W$46,21,FALSE))</f>
        <v>5.0000000000000009</v>
      </c>
      <c r="AO44" s="180">
        <f>IF(AO43="","",VLOOKUP(AO43,【記載例】シフト記号表!$C$5:$W$46,21,FALSE))</f>
        <v>5.0000000000000009</v>
      </c>
      <c r="AP44" s="181" t="str">
        <f>IF(AP43="","",VLOOKUP(AP43,【記載例】シフト記号表!$C$5:$W$46,21,FALSE))</f>
        <v>-</v>
      </c>
      <c r="AQ44" s="181">
        <f>IF(AQ43="","",VLOOKUP(AQ43,【記載例】シフト記号表!$C$5:$W$46,21,FALSE))</f>
        <v>2</v>
      </c>
      <c r="AR44" s="181" t="str">
        <f>IF(AR43="","",VLOOKUP(AR43,【記載例】シフト記号表!$C$5:$W$46,21,FALSE))</f>
        <v>-</v>
      </c>
      <c r="AS44" s="181">
        <f>IF(AS43="","",VLOOKUP(AS43,【記載例】シフト記号表!$C$5:$W$46,21,FALSE))</f>
        <v>5.9999999999999991</v>
      </c>
      <c r="AT44" s="181">
        <f>IF(AT43="","",VLOOKUP(AT43,【記載例】シフト記号表!$C$5:$W$46,21,FALSE))</f>
        <v>5.9999999999999991</v>
      </c>
      <c r="AU44" s="182" t="str">
        <f>IF(AU43="","",VLOOKUP(AU43,【記載例】シフト記号表!$C$5:$W$46,21,FALSE))</f>
        <v>-</v>
      </c>
      <c r="AV44" s="180">
        <f>IF(AV43="","",VLOOKUP(AV43,【記載例】シフト記号表!$C$5:$W$46,21,FALSE))</f>
        <v>5.0000000000000009</v>
      </c>
      <c r="AW44" s="181" t="str">
        <f>IF(AW43="","",VLOOKUP(AW43,【記載例】シフト記号表!$C$5:$W$46,21,FALSE))</f>
        <v>-</v>
      </c>
      <c r="AX44" s="181" t="str">
        <f>IF(AX43="","",VLOOKUP(AX43,【記載例】シフト記号表!$C$5:$W$46,21,FALSE))</f>
        <v>-</v>
      </c>
      <c r="AY44" s="181">
        <f>IF(AY43="","",VLOOKUP(AY43,【記載例】シフト記号表!$C$5:$W$46,21,FALSE))</f>
        <v>2</v>
      </c>
      <c r="AZ44" s="181" t="str">
        <f>IF(AZ43="","",VLOOKUP(AZ43,【記載例】シフト記号表!$C$5:$W$46,21,FALSE))</f>
        <v>-</v>
      </c>
      <c r="BA44" s="181">
        <f>IF(BA43="","",VLOOKUP(BA43,【記載例】シフト記号表!$C$5:$W$46,21,FALSE))</f>
        <v>5.9999999999999991</v>
      </c>
      <c r="BB44" s="182">
        <f>IF(BB43="","",VLOOKUP(BB43,【記載例】シフト記号表!$C$5:$W$46,21,FALSE))</f>
        <v>5.9999999999999991</v>
      </c>
      <c r="BC44" s="180" t="str">
        <f>IF(BC43="","",VLOOKUP(BC43,【記載例】シフト記号表!$C$5:$W$46,21,FALSE))</f>
        <v/>
      </c>
      <c r="BD44" s="181" t="str">
        <f>IF(BD43="","",VLOOKUP(BD43,【記載例】シフト記号表!$C$5:$W$46,21,FALSE))</f>
        <v/>
      </c>
      <c r="BE44" s="183" t="str">
        <f>IF(BE43="","",VLOOKUP(BE43,【記載例】シフト記号表!$C$5:$W$46,21,FALSE))</f>
        <v/>
      </c>
      <c r="BF44" s="279">
        <f>IF($BI$3="計画",SUM(AA44:BB44),IF($BI$3="実績",SUM(AA44:BE44),""))</f>
        <v>76</v>
      </c>
      <c r="BG44" s="280"/>
      <c r="BH44" s="253">
        <f>IF($BI$3="計画",BF44/4,IF($BI$3="実績",(BF44/($BI$7/7)),""))</f>
        <v>17.733333333333334</v>
      </c>
      <c r="BI44" s="254"/>
      <c r="BJ44" s="245"/>
      <c r="BK44" s="246"/>
      <c r="BL44" s="246"/>
      <c r="BM44" s="246"/>
      <c r="BN44" s="247"/>
    </row>
    <row r="45" spans="2:66" ht="20.25" customHeight="1" x14ac:dyDescent="0.4">
      <c r="B45" s="59"/>
      <c r="C45" s="420"/>
      <c r="D45" s="424"/>
      <c r="E45" s="422"/>
      <c r="F45" s="423"/>
      <c r="G45" s="281"/>
      <c r="H45" s="282"/>
      <c r="I45" s="283" t="str">
        <f>G44</f>
        <v>介護職員</v>
      </c>
      <c r="J45" s="282"/>
      <c r="K45" s="283" t="str">
        <f>M44</f>
        <v>A</v>
      </c>
      <c r="L45" s="282"/>
      <c r="M45" s="284"/>
      <c r="N45" s="285"/>
      <c r="O45" s="286"/>
      <c r="P45" s="287"/>
      <c r="Q45" s="287"/>
      <c r="R45" s="288"/>
      <c r="S45" s="273"/>
      <c r="T45" s="249"/>
      <c r="U45" s="274"/>
      <c r="V45" s="29" t="s">
        <v>126</v>
      </c>
      <c r="W45" s="30"/>
      <c r="X45" s="30"/>
      <c r="Y45" s="22"/>
      <c r="Z45" s="67"/>
      <c r="AA45" s="184">
        <f>IF(AA43="","",VLOOKUP(AA43,【記載例】シフト記号表!$C$5:$Y$46,23,FALSE))</f>
        <v>14</v>
      </c>
      <c r="AB45" s="185" t="str">
        <f>IF(AB43="","",VLOOKUP(AB43,【記載例】シフト記号表!$C$5:$Y$46,23,FALSE))</f>
        <v>-</v>
      </c>
      <c r="AC45" s="185">
        <f>IF(AC43="","",VLOOKUP(AC43,【記載例】シフト記号表!$C$5:$Y$46,23,FALSE))</f>
        <v>1.9999999999999991</v>
      </c>
      <c r="AD45" s="185">
        <f>IF(AD43="","",VLOOKUP(AD43,【記載例】シフト記号表!$C$5:$Y$46,23,FALSE))</f>
        <v>1.9999999999999991</v>
      </c>
      <c r="AE45" s="185" t="str">
        <f>IF(AE43="","",VLOOKUP(AE43,【記載例】シフト記号表!$C$5:$Y$46,23,FALSE))</f>
        <v>-</v>
      </c>
      <c r="AF45" s="185">
        <f>IF(AF43="","",VLOOKUP(AF43,【記載例】シフト記号表!$C$5:$Y$46,23,FALSE))</f>
        <v>2.9999999999999991</v>
      </c>
      <c r="AG45" s="186" t="str">
        <f>IF(AG43="","",VLOOKUP(AG43,【記載例】シフト記号表!$C$5:$Y$46,23,FALSE))</f>
        <v>-</v>
      </c>
      <c r="AH45" s="184" t="str">
        <f>IF(AH43="","",VLOOKUP(AH43,【記載例】シフト記号表!$C$5:$Y$46,23,FALSE))</f>
        <v>-</v>
      </c>
      <c r="AI45" s="185">
        <f>IF(AI43="","",VLOOKUP(AI43,【記載例】シフト記号表!$C$5:$Y$46,23,FALSE))</f>
        <v>14</v>
      </c>
      <c r="AJ45" s="185" t="str">
        <f>IF(AJ43="","",VLOOKUP(AJ43,【記載例】シフト記号表!$C$5:$Y$46,23,FALSE))</f>
        <v>-</v>
      </c>
      <c r="AK45" s="185">
        <f>IF(AK43="","",VLOOKUP(AK43,【記載例】シフト記号表!$C$5:$Y$46,23,FALSE))</f>
        <v>1.9999999999999991</v>
      </c>
      <c r="AL45" s="185">
        <f>IF(AL43="","",VLOOKUP(AL43,【記載例】シフト記号表!$C$5:$Y$46,23,FALSE))</f>
        <v>1.9999999999999991</v>
      </c>
      <c r="AM45" s="185" t="str">
        <f>IF(AM43="","",VLOOKUP(AM43,【記載例】シフト記号表!$C$5:$Y$46,23,FALSE))</f>
        <v>-</v>
      </c>
      <c r="AN45" s="186">
        <f>IF(AN43="","",VLOOKUP(AN43,【記載例】シフト記号表!$C$5:$Y$46,23,FALSE))</f>
        <v>2.9999999999999991</v>
      </c>
      <c r="AO45" s="184">
        <f>IF(AO43="","",VLOOKUP(AO43,【記載例】シフト記号表!$C$5:$Y$46,23,FALSE))</f>
        <v>2.9999999999999991</v>
      </c>
      <c r="AP45" s="185" t="str">
        <f>IF(AP43="","",VLOOKUP(AP43,【記載例】シフト記号表!$C$5:$Y$46,23,FALSE))</f>
        <v>-</v>
      </c>
      <c r="AQ45" s="185">
        <f>IF(AQ43="","",VLOOKUP(AQ43,【記載例】シフト記号表!$C$5:$Y$46,23,FALSE))</f>
        <v>14</v>
      </c>
      <c r="AR45" s="185" t="str">
        <f>IF(AR43="","",VLOOKUP(AR43,【記載例】シフト記号表!$C$5:$Y$46,23,FALSE))</f>
        <v>-</v>
      </c>
      <c r="AS45" s="185">
        <f>IF(AS43="","",VLOOKUP(AS43,【記載例】シフト記号表!$C$5:$Y$46,23,FALSE))</f>
        <v>1.9999999999999991</v>
      </c>
      <c r="AT45" s="185">
        <f>IF(AT43="","",VLOOKUP(AT43,【記載例】シフト記号表!$C$5:$Y$46,23,FALSE))</f>
        <v>1.9999999999999991</v>
      </c>
      <c r="AU45" s="186" t="str">
        <f>IF(AU43="","",VLOOKUP(AU43,【記載例】シフト記号表!$C$5:$Y$46,23,FALSE))</f>
        <v>-</v>
      </c>
      <c r="AV45" s="184">
        <f>IF(AV43="","",VLOOKUP(AV43,【記載例】シフト記号表!$C$5:$Y$46,23,FALSE))</f>
        <v>2.9999999999999991</v>
      </c>
      <c r="AW45" s="185" t="str">
        <f>IF(AW43="","",VLOOKUP(AW43,【記載例】シフト記号表!$C$5:$Y$46,23,FALSE))</f>
        <v>-</v>
      </c>
      <c r="AX45" s="185" t="str">
        <f>IF(AX43="","",VLOOKUP(AX43,【記載例】シフト記号表!$C$5:$Y$46,23,FALSE))</f>
        <v>-</v>
      </c>
      <c r="AY45" s="185">
        <f>IF(AY43="","",VLOOKUP(AY43,【記載例】シフト記号表!$C$5:$Y$46,23,FALSE))</f>
        <v>14</v>
      </c>
      <c r="AZ45" s="185" t="str">
        <f>IF(AZ43="","",VLOOKUP(AZ43,【記載例】シフト記号表!$C$5:$Y$46,23,FALSE))</f>
        <v>-</v>
      </c>
      <c r="BA45" s="185">
        <f>IF(BA43="","",VLOOKUP(BA43,【記載例】シフト記号表!$C$5:$Y$46,23,FALSE))</f>
        <v>1.9999999999999991</v>
      </c>
      <c r="BB45" s="186">
        <f>IF(BB43="","",VLOOKUP(BB43,【記載例】シフト記号表!$C$5:$Y$46,23,FALSE))</f>
        <v>1.9999999999999991</v>
      </c>
      <c r="BC45" s="184" t="str">
        <f>IF(BC43="","",VLOOKUP(BC43,【記載例】シフト記号表!$C$5:$Y$46,23,FALSE))</f>
        <v/>
      </c>
      <c r="BD45" s="185" t="str">
        <f>IF(BD43="","",VLOOKUP(BD43,【記載例】シフト記号表!$C$5:$Y$46,23,FALSE))</f>
        <v/>
      </c>
      <c r="BE45" s="187" t="str">
        <f>IF(BE43="","",VLOOKUP(BE43,【記載例】シフト記号表!$C$5:$Y$46,23,FALSE))</f>
        <v/>
      </c>
      <c r="BF45" s="289">
        <f>IF($BI$3="計画",SUM(AA45:BB45),IF($BI$3="実績",SUM(AA45:BE45),""))</f>
        <v>84</v>
      </c>
      <c r="BG45" s="290"/>
      <c r="BH45" s="255">
        <f>IF($BI$3="計画",BF45/4,IF($BI$3="実績",(BF45/($BI$7/7)),""))</f>
        <v>19.600000000000001</v>
      </c>
      <c r="BI45" s="256"/>
      <c r="BJ45" s="248"/>
      <c r="BK45" s="249"/>
      <c r="BL45" s="249"/>
      <c r="BM45" s="249"/>
      <c r="BN45" s="250"/>
    </row>
    <row r="46" spans="2:66" ht="20.25" customHeight="1" x14ac:dyDescent="0.4">
      <c r="B46" s="60"/>
      <c r="C46" s="419"/>
      <c r="D46" s="421" t="s">
        <v>178</v>
      </c>
      <c r="E46" s="422"/>
      <c r="F46" s="423"/>
      <c r="G46" s="263"/>
      <c r="H46" s="264"/>
      <c r="I46" s="207"/>
      <c r="J46" s="208"/>
      <c r="K46" s="207"/>
      <c r="L46" s="208"/>
      <c r="M46" s="265"/>
      <c r="N46" s="266"/>
      <c r="O46" s="267"/>
      <c r="P46" s="268"/>
      <c r="Q46" s="268"/>
      <c r="R46" s="264"/>
      <c r="S46" s="269" t="s">
        <v>190</v>
      </c>
      <c r="T46" s="243"/>
      <c r="U46" s="270"/>
      <c r="V46" s="25" t="s">
        <v>18</v>
      </c>
      <c r="W46" s="32"/>
      <c r="X46" s="32"/>
      <c r="Y46" s="20"/>
      <c r="Z46" s="68"/>
      <c r="AA46" s="211" t="s">
        <v>44</v>
      </c>
      <c r="AB46" s="212" t="s">
        <v>216</v>
      </c>
      <c r="AC46" s="212" t="s">
        <v>44</v>
      </c>
      <c r="AD46" s="212" t="s">
        <v>218</v>
      </c>
      <c r="AE46" s="212" t="s">
        <v>217</v>
      </c>
      <c r="AF46" s="212" t="s">
        <v>44</v>
      </c>
      <c r="AG46" s="213" t="s">
        <v>218</v>
      </c>
      <c r="AH46" s="211" t="s">
        <v>218</v>
      </c>
      <c r="AI46" s="212" t="s">
        <v>44</v>
      </c>
      <c r="AJ46" s="212" t="s">
        <v>216</v>
      </c>
      <c r="AK46" s="212" t="s">
        <v>44</v>
      </c>
      <c r="AL46" s="212" t="s">
        <v>218</v>
      </c>
      <c r="AM46" s="212" t="s">
        <v>217</v>
      </c>
      <c r="AN46" s="213" t="s">
        <v>44</v>
      </c>
      <c r="AO46" s="211" t="s">
        <v>218</v>
      </c>
      <c r="AP46" s="212" t="s">
        <v>217</v>
      </c>
      <c r="AQ46" s="212" t="s">
        <v>44</v>
      </c>
      <c r="AR46" s="212" t="s">
        <v>216</v>
      </c>
      <c r="AS46" s="212" t="s">
        <v>44</v>
      </c>
      <c r="AT46" s="212" t="s">
        <v>218</v>
      </c>
      <c r="AU46" s="213" t="s">
        <v>44</v>
      </c>
      <c r="AV46" s="211" t="s">
        <v>44</v>
      </c>
      <c r="AW46" s="212" t="s">
        <v>218</v>
      </c>
      <c r="AX46" s="212" t="s">
        <v>217</v>
      </c>
      <c r="AY46" s="212" t="s">
        <v>44</v>
      </c>
      <c r="AZ46" s="212" t="s">
        <v>216</v>
      </c>
      <c r="BA46" s="212" t="s">
        <v>44</v>
      </c>
      <c r="BB46" s="213" t="s">
        <v>218</v>
      </c>
      <c r="BC46" s="211"/>
      <c r="BD46" s="212"/>
      <c r="BE46" s="214"/>
      <c r="BF46" s="275"/>
      <c r="BG46" s="276"/>
      <c r="BH46" s="251"/>
      <c r="BI46" s="252"/>
      <c r="BJ46" s="242"/>
      <c r="BK46" s="243"/>
      <c r="BL46" s="243"/>
      <c r="BM46" s="243"/>
      <c r="BN46" s="244"/>
    </row>
    <row r="47" spans="2:66" ht="20.25" customHeight="1" x14ac:dyDescent="0.4">
      <c r="B47" s="58">
        <f>B44+1</f>
        <v>10</v>
      </c>
      <c r="C47" s="420"/>
      <c r="D47" s="424"/>
      <c r="E47" s="422"/>
      <c r="F47" s="423"/>
      <c r="G47" s="263" t="s">
        <v>134</v>
      </c>
      <c r="H47" s="264"/>
      <c r="I47" s="207"/>
      <c r="J47" s="208"/>
      <c r="K47" s="207"/>
      <c r="L47" s="208"/>
      <c r="M47" s="277" t="s">
        <v>112</v>
      </c>
      <c r="N47" s="278"/>
      <c r="O47" s="267" t="s">
        <v>113</v>
      </c>
      <c r="P47" s="268"/>
      <c r="Q47" s="268"/>
      <c r="R47" s="264"/>
      <c r="S47" s="271"/>
      <c r="T47" s="246"/>
      <c r="U47" s="272"/>
      <c r="V47" s="27" t="s">
        <v>84</v>
      </c>
      <c r="W47" s="28"/>
      <c r="X47" s="28"/>
      <c r="Y47" s="23"/>
      <c r="Z47" s="63"/>
      <c r="AA47" s="180" t="str">
        <f>IF(AA46="","",VLOOKUP(AA46,【記載例】シフト記号表!$C$5:$W$46,21,FALSE))</f>
        <v>-</v>
      </c>
      <c r="AB47" s="181">
        <f>IF(AB46="","",VLOOKUP(AB46,【記載例】シフト記号表!$C$5:$W$46,21,FALSE))</f>
        <v>2</v>
      </c>
      <c r="AC47" s="181" t="str">
        <f>IF(AC46="","",VLOOKUP(AC46,【記載例】シフト記号表!$C$5:$W$46,21,FALSE))</f>
        <v>-</v>
      </c>
      <c r="AD47" s="181">
        <f>IF(AD46="","",VLOOKUP(AD46,【記載例】シフト記号表!$C$5:$W$46,21,FALSE))</f>
        <v>5.0000000000000009</v>
      </c>
      <c r="AE47" s="181">
        <f>IF(AE46="","",VLOOKUP(AE46,【記載例】シフト記号表!$C$5:$W$46,21,FALSE))</f>
        <v>5.9999999999999991</v>
      </c>
      <c r="AF47" s="181" t="str">
        <f>IF(AF46="","",VLOOKUP(AF46,【記載例】シフト記号表!$C$5:$W$46,21,FALSE))</f>
        <v>-</v>
      </c>
      <c r="AG47" s="182">
        <f>IF(AG46="","",VLOOKUP(AG46,【記載例】シフト記号表!$C$5:$W$46,21,FALSE))</f>
        <v>5.0000000000000009</v>
      </c>
      <c r="AH47" s="180">
        <f>IF(AH46="","",VLOOKUP(AH46,【記載例】シフト記号表!$C$5:$W$46,21,FALSE))</f>
        <v>5.0000000000000009</v>
      </c>
      <c r="AI47" s="181" t="str">
        <f>IF(AI46="","",VLOOKUP(AI46,【記載例】シフト記号表!$C$5:$W$46,21,FALSE))</f>
        <v>-</v>
      </c>
      <c r="AJ47" s="181">
        <f>IF(AJ46="","",VLOOKUP(AJ46,【記載例】シフト記号表!$C$5:$W$46,21,FALSE))</f>
        <v>2</v>
      </c>
      <c r="AK47" s="181" t="str">
        <f>IF(AK46="","",VLOOKUP(AK46,【記載例】シフト記号表!$C$5:$W$46,21,FALSE))</f>
        <v>-</v>
      </c>
      <c r="AL47" s="181">
        <f>IF(AL46="","",VLOOKUP(AL46,【記載例】シフト記号表!$C$5:$W$46,21,FALSE))</f>
        <v>5.0000000000000009</v>
      </c>
      <c r="AM47" s="181">
        <f>IF(AM46="","",VLOOKUP(AM46,【記載例】シフト記号表!$C$5:$W$46,21,FALSE))</f>
        <v>5.9999999999999991</v>
      </c>
      <c r="AN47" s="182" t="str">
        <f>IF(AN46="","",VLOOKUP(AN46,【記載例】シフト記号表!$C$5:$W$46,21,FALSE))</f>
        <v>-</v>
      </c>
      <c r="AO47" s="180">
        <f>IF(AO46="","",VLOOKUP(AO46,【記載例】シフト記号表!$C$5:$W$46,21,FALSE))</f>
        <v>5.0000000000000009</v>
      </c>
      <c r="AP47" s="181">
        <f>IF(AP46="","",VLOOKUP(AP46,【記載例】シフト記号表!$C$5:$W$46,21,FALSE))</f>
        <v>5.9999999999999991</v>
      </c>
      <c r="AQ47" s="181" t="str">
        <f>IF(AQ46="","",VLOOKUP(AQ46,【記載例】シフト記号表!$C$5:$W$46,21,FALSE))</f>
        <v>-</v>
      </c>
      <c r="AR47" s="181">
        <f>IF(AR46="","",VLOOKUP(AR46,【記載例】シフト記号表!$C$5:$W$46,21,FALSE))</f>
        <v>2</v>
      </c>
      <c r="AS47" s="181" t="str">
        <f>IF(AS46="","",VLOOKUP(AS46,【記載例】シフト記号表!$C$5:$W$46,21,FALSE))</f>
        <v>-</v>
      </c>
      <c r="AT47" s="181">
        <f>IF(AT46="","",VLOOKUP(AT46,【記載例】シフト記号表!$C$5:$W$46,21,FALSE))</f>
        <v>5.0000000000000009</v>
      </c>
      <c r="AU47" s="182" t="str">
        <f>IF(AU46="","",VLOOKUP(AU46,【記載例】シフト記号表!$C$5:$W$46,21,FALSE))</f>
        <v>-</v>
      </c>
      <c r="AV47" s="180" t="str">
        <f>IF(AV46="","",VLOOKUP(AV46,【記載例】シフト記号表!$C$5:$W$46,21,FALSE))</f>
        <v>-</v>
      </c>
      <c r="AW47" s="181">
        <f>IF(AW46="","",VLOOKUP(AW46,【記載例】シフト記号表!$C$5:$W$46,21,FALSE))</f>
        <v>5.0000000000000009</v>
      </c>
      <c r="AX47" s="181">
        <f>IF(AX46="","",VLOOKUP(AX46,【記載例】シフト記号表!$C$5:$W$46,21,FALSE))</f>
        <v>5.9999999999999991</v>
      </c>
      <c r="AY47" s="181" t="str">
        <f>IF(AY46="","",VLOOKUP(AY46,【記載例】シフト記号表!$C$5:$W$46,21,FALSE))</f>
        <v>-</v>
      </c>
      <c r="AZ47" s="181">
        <f>IF(AZ46="","",VLOOKUP(AZ46,【記載例】シフト記号表!$C$5:$W$46,21,FALSE))</f>
        <v>2</v>
      </c>
      <c r="BA47" s="181" t="str">
        <f>IF(BA46="","",VLOOKUP(BA46,【記載例】シフト記号表!$C$5:$W$46,21,FALSE))</f>
        <v>-</v>
      </c>
      <c r="BB47" s="182">
        <f>IF(BB46="","",VLOOKUP(BB46,【記載例】シフト記号表!$C$5:$W$46,21,FALSE))</f>
        <v>5.0000000000000009</v>
      </c>
      <c r="BC47" s="180" t="str">
        <f>IF(BC46="","",VLOOKUP(BC46,【記載例】シフト記号表!$C$5:$W$46,21,FALSE))</f>
        <v/>
      </c>
      <c r="BD47" s="181" t="str">
        <f>IF(BD46="","",VLOOKUP(BD46,【記載例】シフト記号表!$C$5:$W$46,21,FALSE))</f>
        <v/>
      </c>
      <c r="BE47" s="183" t="str">
        <f>IF(BE46="","",VLOOKUP(BE46,【記載例】シフト記号表!$C$5:$W$46,21,FALSE))</f>
        <v/>
      </c>
      <c r="BF47" s="279">
        <f>IF($BI$3="計画",SUM(AA47:BB47),IF($BI$3="実績",SUM(AA47:BE47),""))</f>
        <v>72</v>
      </c>
      <c r="BG47" s="280"/>
      <c r="BH47" s="253">
        <f>IF($BI$3="計画",BF47/4,IF($BI$3="実績",(BF47/($BI$7/7)),""))</f>
        <v>16.8</v>
      </c>
      <c r="BI47" s="254"/>
      <c r="BJ47" s="245"/>
      <c r="BK47" s="246"/>
      <c r="BL47" s="246"/>
      <c r="BM47" s="246"/>
      <c r="BN47" s="247"/>
    </row>
    <row r="48" spans="2:66" ht="20.25" customHeight="1" x14ac:dyDescent="0.4">
      <c r="B48" s="59"/>
      <c r="C48" s="420"/>
      <c r="D48" s="424"/>
      <c r="E48" s="422"/>
      <c r="F48" s="423"/>
      <c r="G48" s="281"/>
      <c r="H48" s="282"/>
      <c r="I48" s="283" t="str">
        <f>G47</f>
        <v>介護職員</v>
      </c>
      <c r="J48" s="282"/>
      <c r="K48" s="283" t="str">
        <f>M47</f>
        <v>A</v>
      </c>
      <c r="L48" s="282"/>
      <c r="M48" s="284"/>
      <c r="N48" s="285"/>
      <c r="O48" s="286"/>
      <c r="P48" s="287"/>
      <c r="Q48" s="287"/>
      <c r="R48" s="288"/>
      <c r="S48" s="273"/>
      <c r="T48" s="249"/>
      <c r="U48" s="274"/>
      <c r="V48" s="29" t="s">
        <v>126</v>
      </c>
      <c r="W48" s="52"/>
      <c r="X48" s="52"/>
      <c r="Y48" s="53"/>
      <c r="Z48" s="69"/>
      <c r="AA48" s="184" t="str">
        <f>IF(AA46="","",VLOOKUP(AA46,【記載例】シフト記号表!$C$5:$Y$46,23,FALSE))</f>
        <v>-</v>
      </c>
      <c r="AB48" s="185">
        <f>IF(AB46="","",VLOOKUP(AB46,【記載例】シフト記号表!$C$5:$Y$46,23,FALSE))</f>
        <v>14</v>
      </c>
      <c r="AC48" s="185" t="str">
        <f>IF(AC46="","",VLOOKUP(AC46,【記載例】シフト記号表!$C$5:$Y$46,23,FALSE))</f>
        <v>-</v>
      </c>
      <c r="AD48" s="185">
        <f>IF(AD46="","",VLOOKUP(AD46,【記載例】シフト記号表!$C$5:$Y$46,23,FALSE))</f>
        <v>2.9999999999999991</v>
      </c>
      <c r="AE48" s="185">
        <f>IF(AE46="","",VLOOKUP(AE46,【記載例】シフト記号表!$C$5:$Y$46,23,FALSE))</f>
        <v>1.9999999999999991</v>
      </c>
      <c r="AF48" s="185" t="str">
        <f>IF(AF46="","",VLOOKUP(AF46,【記載例】シフト記号表!$C$5:$Y$46,23,FALSE))</f>
        <v>-</v>
      </c>
      <c r="AG48" s="186">
        <f>IF(AG46="","",VLOOKUP(AG46,【記載例】シフト記号表!$C$5:$Y$46,23,FALSE))</f>
        <v>2.9999999999999991</v>
      </c>
      <c r="AH48" s="184">
        <f>IF(AH46="","",VLOOKUP(AH46,【記載例】シフト記号表!$C$5:$Y$46,23,FALSE))</f>
        <v>2.9999999999999991</v>
      </c>
      <c r="AI48" s="185" t="str">
        <f>IF(AI46="","",VLOOKUP(AI46,【記載例】シフト記号表!$C$5:$Y$46,23,FALSE))</f>
        <v>-</v>
      </c>
      <c r="AJ48" s="185">
        <f>IF(AJ46="","",VLOOKUP(AJ46,【記載例】シフト記号表!$C$5:$Y$46,23,FALSE))</f>
        <v>14</v>
      </c>
      <c r="AK48" s="185" t="str">
        <f>IF(AK46="","",VLOOKUP(AK46,【記載例】シフト記号表!$C$5:$Y$46,23,FALSE))</f>
        <v>-</v>
      </c>
      <c r="AL48" s="185">
        <f>IF(AL46="","",VLOOKUP(AL46,【記載例】シフト記号表!$C$5:$Y$46,23,FALSE))</f>
        <v>2.9999999999999991</v>
      </c>
      <c r="AM48" s="185">
        <f>IF(AM46="","",VLOOKUP(AM46,【記載例】シフト記号表!$C$5:$Y$46,23,FALSE))</f>
        <v>1.9999999999999991</v>
      </c>
      <c r="AN48" s="186" t="str">
        <f>IF(AN46="","",VLOOKUP(AN46,【記載例】シフト記号表!$C$5:$Y$46,23,FALSE))</f>
        <v>-</v>
      </c>
      <c r="AO48" s="184">
        <f>IF(AO46="","",VLOOKUP(AO46,【記載例】シフト記号表!$C$5:$Y$46,23,FALSE))</f>
        <v>2.9999999999999991</v>
      </c>
      <c r="AP48" s="185">
        <f>IF(AP46="","",VLOOKUP(AP46,【記載例】シフト記号表!$C$5:$Y$46,23,FALSE))</f>
        <v>1.9999999999999991</v>
      </c>
      <c r="AQ48" s="185" t="str">
        <f>IF(AQ46="","",VLOOKUP(AQ46,【記載例】シフト記号表!$C$5:$Y$46,23,FALSE))</f>
        <v>-</v>
      </c>
      <c r="AR48" s="185">
        <f>IF(AR46="","",VLOOKUP(AR46,【記載例】シフト記号表!$C$5:$Y$46,23,FALSE))</f>
        <v>14</v>
      </c>
      <c r="AS48" s="185" t="str">
        <f>IF(AS46="","",VLOOKUP(AS46,【記載例】シフト記号表!$C$5:$Y$46,23,FALSE))</f>
        <v>-</v>
      </c>
      <c r="AT48" s="185">
        <f>IF(AT46="","",VLOOKUP(AT46,【記載例】シフト記号表!$C$5:$Y$46,23,FALSE))</f>
        <v>2.9999999999999991</v>
      </c>
      <c r="AU48" s="186" t="str">
        <f>IF(AU46="","",VLOOKUP(AU46,【記載例】シフト記号表!$C$5:$Y$46,23,FALSE))</f>
        <v>-</v>
      </c>
      <c r="AV48" s="184" t="str">
        <f>IF(AV46="","",VLOOKUP(AV46,【記載例】シフト記号表!$C$5:$Y$46,23,FALSE))</f>
        <v>-</v>
      </c>
      <c r="AW48" s="185">
        <f>IF(AW46="","",VLOOKUP(AW46,【記載例】シフト記号表!$C$5:$Y$46,23,FALSE))</f>
        <v>2.9999999999999991</v>
      </c>
      <c r="AX48" s="185">
        <f>IF(AX46="","",VLOOKUP(AX46,【記載例】シフト記号表!$C$5:$Y$46,23,FALSE))</f>
        <v>1.9999999999999991</v>
      </c>
      <c r="AY48" s="185" t="str">
        <f>IF(AY46="","",VLOOKUP(AY46,【記載例】シフト記号表!$C$5:$Y$46,23,FALSE))</f>
        <v>-</v>
      </c>
      <c r="AZ48" s="185">
        <f>IF(AZ46="","",VLOOKUP(AZ46,【記載例】シフト記号表!$C$5:$Y$46,23,FALSE))</f>
        <v>14</v>
      </c>
      <c r="BA48" s="185" t="str">
        <f>IF(BA46="","",VLOOKUP(BA46,【記載例】シフト記号表!$C$5:$Y$46,23,FALSE))</f>
        <v>-</v>
      </c>
      <c r="BB48" s="186">
        <f>IF(BB46="","",VLOOKUP(BB46,【記載例】シフト記号表!$C$5:$Y$46,23,FALSE))</f>
        <v>2.9999999999999991</v>
      </c>
      <c r="BC48" s="184" t="str">
        <f>IF(BC46="","",VLOOKUP(BC46,【記載例】シフト記号表!$C$5:$Y$46,23,FALSE))</f>
        <v/>
      </c>
      <c r="BD48" s="185" t="str">
        <f>IF(BD46="","",VLOOKUP(BD46,【記載例】シフト記号表!$C$5:$Y$46,23,FALSE))</f>
        <v/>
      </c>
      <c r="BE48" s="187" t="str">
        <f>IF(BE46="","",VLOOKUP(BE46,【記載例】シフト記号表!$C$5:$Y$46,23,FALSE))</f>
        <v/>
      </c>
      <c r="BF48" s="289">
        <f>IF($BI$3="計画",SUM(AA48:BB48),IF($BI$3="実績",SUM(AA48:BE48),""))</f>
        <v>88</v>
      </c>
      <c r="BG48" s="290"/>
      <c r="BH48" s="255">
        <f>IF($BI$3="計画",BF48/4,IF($BI$3="実績",(BF48/($BI$7/7)),""))</f>
        <v>20.533333333333335</v>
      </c>
      <c r="BI48" s="256"/>
      <c r="BJ48" s="248"/>
      <c r="BK48" s="249"/>
      <c r="BL48" s="249"/>
      <c r="BM48" s="249"/>
      <c r="BN48" s="250"/>
    </row>
    <row r="49" spans="2:66" ht="20.25" customHeight="1" x14ac:dyDescent="0.4">
      <c r="B49" s="60"/>
      <c r="C49" s="419"/>
      <c r="D49" s="421" t="s">
        <v>178</v>
      </c>
      <c r="E49" s="422"/>
      <c r="F49" s="423"/>
      <c r="G49" s="263"/>
      <c r="H49" s="264"/>
      <c r="I49" s="207"/>
      <c r="J49" s="208"/>
      <c r="K49" s="207"/>
      <c r="L49" s="208"/>
      <c r="M49" s="265"/>
      <c r="N49" s="266"/>
      <c r="O49" s="267"/>
      <c r="P49" s="268"/>
      <c r="Q49" s="268"/>
      <c r="R49" s="264"/>
      <c r="S49" s="269" t="s">
        <v>191</v>
      </c>
      <c r="T49" s="243"/>
      <c r="U49" s="270"/>
      <c r="V49" s="25" t="s">
        <v>18</v>
      </c>
      <c r="W49" s="32"/>
      <c r="X49" s="32"/>
      <c r="Y49" s="20"/>
      <c r="Z49" s="68"/>
      <c r="AA49" s="211" t="s">
        <v>218</v>
      </c>
      <c r="AB49" s="212" t="s">
        <v>44</v>
      </c>
      <c r="AC49" s="212" t="s">
        <v>216</v>
      </c>
      <c r="AD49" s="212" t="s">
        <v>44</v>
      </c>
      <c r="AE49" s="212" t="s">
        <v>218</v>
      </c>
      <c r="AF49" s="212" t="s">
        <v>217</v>
      </c>
      <c r="AG49" s="213" t="s">
        <v>44</v>
      </c>
      <c r="AH49" s="211" t="s">
        <v>217</v>
      </c>
      <c r="AI49" s="212" t="s">
        <v>218</v>
      </c>
      <c r="AJ49" s="212" t="s">
        <v>44</v>
      </c>
      <c r="AK49" s="212" t="s">
        <v>216</v>
      </c>
      <c r="AL49" s="212" t="s">
        <v>44</v>
      </c>
      <c r="AM49" s="212" t="s">
        <v>218</v>
      </c>
      <c r="AN49" s="213" t="s">
        <v>44</v>
      </c>
      <c r="AO49" s="211" t="s">
        <v>217</v>
      </c>
      <c r="AP49" s="212" t="s">
        <v>218</v>
      </c>
      <c r="AQ49" s="212" t="s">
        <v>44</v>
      </c>
      <c r="AR49" s="212" t="s">
        <v>44</v>
      </c>
      <c r="AS49" s="212" t="s">
        <v>216</v>
      </c>
      <c r="AT49" s="213" t="s">
        <v>44</v>
      </c>
      <c r="AU49" s="213" t="s">
        <v>217</v>
      </c>
      <c r="AV49" s="211" t="s">
        <v>217</v>
      </c>
      <c r="AW49" s="212" t="s">
        <v>44</v>
      </c>
      <c r="AX49" s="212" t="s">
        <v>218</v>
      </c>
      <c r="AY49" s="212" t="s">
        <v>217</v>
      </c>
      <c r="AZ49" s="212" t="s">
        <v>44</v>
      </c>
      <c r="BA49" s="212" t="s">
        <v>216</v>
      </c>
      <c r="BB49" s="213" t="s">
        <v>44</v>
      </c>
      <c r="BC49" s="211"/>
      <c r="BD49" s="212"/>
      <c r="BE49" s="214"/>
      <c r="BF49" s="275"/>
      <c r="BG49" s="276"/>
      <c r="BH49" s="251"/>
      <c r="BI49" s="252"/>
      <c r="BJ49" s="242"/>
      <c r="BK49" s="243"/>
      <c r="BL49" s="243"/>
      <c r="BM49" s="243"/>
      <c r="BN49" s="244"/>
    </row>
    <row r="50" spans="2:66" ht="20.25" customHeight="1" x14ac:dyDescent="0.4">
      <c r="B50" s="58">
        <f>B47+1</f>
        <v>11</v>
      </c>
      <c r="C50" s="420"/>
      <c r="D50" s="424"/>
      <c r="E50" s="422"/>
      <c r="F50" s="423"/>
      <c r="G50" s="263" t="s">
        <v>134</v>
      </c>
      <c r="H50" s="264"/>
      <c r="I50" s="207"/>
      <c r="J50" s="208"/>
      <c r="K50" s="207"/>
      <c r="L50" s="208"/>
      <c r="M50" s="277" t="s">
        <v>112</v>
      </c>
      <c r="N50" s="278"/>
      <c r="O50" s="267" t="s">
        <v>113</v>
      </c>
      <c r="P50" s="268"/>
      <c r="Q50" s="268"/>
      <c r="R50" s="264"/>
      <c r="S50" s="271"/>
      <c r="T50" s="246"/>
      <c r="U50" s="272"/>
      <c r="V50" s="27" t="s">
        <v>84</v>
      </c>
      <c r="W50" s="28"/>
      <c r="X50" s="28"/>
      <c r="Y50" s="23"/>
      <c r="Z50" s="63"/>
      <c r="AA50" s="180">
        <f>IF(AA49="","",VLOOKUP(AA49,【記載例】シフト記号表!$C$5:$W$46,21,FALSE))</f>
        <v>5.0000000000000009</v>
      </c>
      <c r="AB50" s="181" t="str">
        <f>IF(AB49="","",VLOOKUP(AB49,【記載例】シフト記号表!$C$5:$W$46,21,FALSE))</f>
        <v>-</v>
      </c>
      <c r="AC50" s="181">
        <f>IF(AC49="","",VLOOKUP(AC49,【記載例】シフト記号表!$C$5:$W$46,21,FALSE))</f>
        <v>2</v>
      </c>
      <c r="AD50" s="181" t="str">
        <f>IF(AD49="","",VLOOKUP(AD49,【記載例】シフト記号表!$C$5:$W$46,21,FALSE))</f>
        <v>-</v>
      </c>
      <c r="AE50" s="181">
        <f>IF(AE49="","",VLOOKUP(AE49,【記載例】シフト記号表!$C$5:$W$46,21,FALSE))</f>
        <v>5.0000000000000009</v>
      </c>
      <c r="AF50" s="181">
        <f>IF(AF49="","",VLOOKUP(AF49,【記載例】シフト記号表!$C$5:$W$46,21,FALSE))</f>
        <v>5.9999999999999991</v>
      </c>
      <c r="AG50" s="182" t="str">
        <f>IF(AG49="","",VLOOKUP(AG49,【記載例】シフト記号表!$C$5:$W$46,21,FALSE))</f>
        <v>-</v>
      </c>
      <c r="AH50" s="180">
        <f>IF(AH49="","",VLOOKUP(AH49,【記載例】シフト記号表!$C$5:$W$46,21,FALSE))</f>
        <v>5.9999999999999991</v>
      </c>
      <c r="AI50" s="181">
        <f>IF(AI49="","",VLOOKUP(AI49,【記載例】シフト記号表!$C$5:$W$46,21,FALSE))</f>
        <v>5.0000000000000009</v>
      </c>
      <c r="AJ50" s="181" t="str">
        <f>IF(AJ49="","",VLOOKUP(AJ49,【記載例】シフト記号表!$C$5:$W$46,21,FALSE))</f>
        <v>-</v>
      </c>
      <c r="AK50" s="181">
        <f>IF(AK49="","",VLOOKUP(AK49,【記載例】シフト記号表!$C$5:$W$46,21,FALSE))</f>
        <v>2</v>
      </c>
      <c r="AL50" s="181" t="str">
        <f>IF(AL49="","",VLOOKUP(AL49,【記載例】シフト記号表!$C$5:$W$46,21,FALSE))</f>
        <v>-</v>
      </c>
      <c r="AM50" s="181">
        <f>IF(AM49="","",VLOOKUP(AM49,【記載例】シフト記号表!$C$5:$W$46,21,FALSE))</f>
        <v>5.0000000000000009</v>
      </c>
      <c r="AN50" s="182" t="str">
        <f>IF(AN49="","",VLOOKUP(AN49,【記載例】シフト記号表!$C$5:$W$46,21,FALSE))</f>
        <v>-</v>
      </c>
      <c r="AO50" s="180">
        <f>IF(AO49="","",VLOOKUP(AO49,【記載例】シフト記号表!$C$5:$W$46,21,FALSE))</f>
        <v>5.9999999999999991</v>
      </c>
      <c r="AP50" s="181">
        <f>IF(AP49="","",VLOOKUP(AP49,【記載例】シフト記号表!$C$5:$W$46,21,FALSE))</f>
        <v>5.0000000000000009</v>
      </c>
      <c r="AQ50" s="181" t="str">
        <f>IF(AQ49="","",VLOOKUP(AQ49,【記載例】シフト記号表!$C$5:$W$46,21,FALSE))</f>
        <v>-</v>
      </c>
      <c r="AR50" s="181" t="str">
        <f>IF(AR49="","",VLOOKUP(AR49,【記載例】シフト記号表!$C$5:$W$46,21,FALSE))</f>
        <v>-</v>
      </c>
      <c r="AS50" s="181">
        <f>IF(AS49="","",VLOOKUP(AS49,【記載例】シフト記号表!$C$5:$W$46,21,FALSE))</f>
        <v>2</v>
      </c>
      <c r="AT50" s="181" t="str">
        <f>IF(AT49="","",VLOOKUP(AT49,【記載例】シフト記号表!$C$5:$W$46,21,FALSE))</f>
        <v>-</v>
      </c>
      <c r="AU50" s="182">
        <f>IF(AU49="","",VLOOKUP(AU49,【記載例】シフト記号表!$C$5:$W$46,21,FALSE))</f>
        <v>5.9999999999999991</v>
      </c>
      <c r="AV50" s="180">
        <f>IF(AV49="","",VLOOKUP(AV49,【記載例】シフト記号表!$C$5:$W$46,21,FALSE))</f>
        <v>5.9999999999999991</v>
      </c>
      <c r="AW50" s="181" t="str">
        <f>IF(AW49="","",VLOOKUP(AW49,【記載例】シフト記号表!$C$5:$W$46,21,FALSE))</f>
        <v>-</v>
      </c>
      <c r="AX50" s="181">
        <f>IF(AX49="","",VLOOKUP(AX49,【記載例】シフト記号表!$C$5:$W$46,21,FALSE))</f>
        <v>5.0000000000000009</v>
      </c>
      <c r="AY50" s="181">
        <f>IF(AY49="","",VLOOKUP(AY49,【記載例】シフト記号表!$C$5:$W$46,21,FALSE))</f>
        <v>5.9999999999999991</v>
      </c>
      <c r="AZ50" s="181" t="str">
        <f>IF(AZ49="","",VLOOKUP(AZ49,【記載例】シフト記号表!$C$5:$W$46,21,FALSE))</f>
        <v>-</v>
      </c>
      <c r="BA50" s="181">
        <f>IF(BA49="","",VLOOKUP(BA49,【記載例】シフト記号表!$C$5:$W$46,21,FALSE))</f>
        <v>2</v>
      </c>
      <c r="BB50" s="182" t="str">
        <f>IF(BB49="","",VLOOKUP(BB49,【記載例】シフト記号表!$C$5:$W$46,21,FALSE))</f>
        <v>-</v>
      </c>
      <c r="BC50" s="180" t="str">
        <f>IF(BC49="","",VLOOKUP(BC49,【記載例】シフト記号表!$C$5:$W$46,21,FALSE))</f>
        <v/>
      </c>
      <c r="BD50" s="181" t="str">
        <f>IF(BD49="","",VLOOKUP(BD49,【記載例】シフト記号表!$C$5:$W$46,21,FALSE))</f>
        <v/>
      </c>
      <c r="BE50" s="183" t="str">
        <f>IF(BE49="","",VLOOKUP(BE49,【記載例】シフト記号表!$C$5:$W$46,21,FALSE))</f>
        <v/>
      </c>
      <c r="BF50" s="279">
        <f>IF($BI$3="計画",SUM(AA50:BB50),IF($BI$3="実績",SUM(AA50:BE50),""))</f>
        <v>74</v>
      </c>
      <c r="BG50" s="280"/>
      <c r="BH50" s="253">
        <f>IF($BI$3="計画",BF50/4,IF($BI$3="実績",(BF50/($BI$7/7)),""))</f>
        <v>17.266666666666666</v>
      </c>
      <c r="BI50" s="254"/>
      <c r="BJ50" s="245"/>
      <c r="BK50" s="246"/>
      <c r="BL50" s="246"/>
      <c r="BM50" s="246"/>
      <c r="BN50" s="247"/>
    </row>
    <row r="51" spans="2:66" ht="20.25" customHeight="1" x14ac:dyDescent="0.4">
      <c r="B51" s="59"/>
      <c r="C51" s="420"/>
      <c r="D51" s="424"/>
      <c r="E51" s="422"/>
      <c r="F51" s="423"/>
      <c r="G51" s="281"/>
      <c r="H51" s="282"/>
      <c r="I51" s="283" t="str">
        <f>G50</f>
        <v>介護職員</v>
      </c>
      <c r="J51" s="282"/>
      <c r="K51" s="283" t="str">
        <f>M50</f>
        <v>A</v>
      </c>
      <c r="L51" s="282"/>
      <c r="M51" s="284"/>
      <c r="N51" s="285"/>
      <c r="O51" s="286"/>
      <c r="P51" s="287"/>
      <c r="Q51" s="287"/>
      <c r="R51" s="288"/>
      <c r="S51" s="273"/>
      <c r="T51" s="249"/>
      <c r="U51" s="274"/>
      <c r="V51" s="29" t="s">
        <v>126</v>
      </c>
      <c r="W51" s="52"/>
      <c r="X51" s="52"/>
      <c r="Y51" s="53"/>
      <c r="Z51" s="69"/>
      <c r="AA51" s="184">
        <f>IF(AA49="","",VLOOKUP(AA49,【記載例】シフト記号表!$C$5:$Y$46,23,FALSE))</f>
        <v>2.9999999999999991</v>
      </c>
      <c r="AB51" s="185" t="str">
        <f>IF(AB49="","",VLOOKUP(AB49,【記載例】シフト記号表!$C$5:$Y$46,23,FALSE))</f>
        <v>-</v>
      </c>
      <c r="AC51" s="185">
        <f>IF(AC49="","",VLOOKUP(AC49,【記載例】シフト記号表!$C$5:$Y$46,23,FALSE))</f>
        <v>14</v>
      </c>
      <c r="AD51" s="185" t="str">
        <f>IF(AD49="","",VLOOKUP(AD49,【記載例】シフト記号表!$C$5:$Y$46,23,FALSE))</f>
        <v>-</v>
      </c>
      <c r="AE51" s="185">
        <f>IF(AE49="","",VLOOKUP(AE49,【記載例】シフト記号表!$C$5:$Y$46,23,FALSE))</f>
        <v>2.9999999999999991</v>
      </c>
      <c r="AF51" s="185">
        <f>IF(AF49="","",VLOOKUP(AF49,【記載例】シフト記号表!$C$5:$Y$46,23,FALSE))</f>
        <v>1.9999999999999991</v>
      </c>
      <c r="AG51" s="186" t="str">
        <f>IF(AG49="","",VLOOKUP(AG49,【記載例】シフト記号表!$C$5:$Y$46,23,FALSE))</f>
        <v>-</v>
      </c>
      <c r="AH51" s="184">
        <f>IF(AH49="","",VLOOKUP(AH49,【記載例】シフト記号表!$C$5:$Y$46,23,FALSE))</f>
        <v>1.9999999999999991</v>
      </c>
      <c r="AI51" s="185">
        <f>IF(AI49="","",VLOOKUP(AI49,【記載例】シフト記号表!$C$5:$Y$46,23,FALSE))</f>
        <v>2.9999999999999991</v>
      </c>
      <c r="AJ51" s="185" t="str">
        <f>IF(AJ49="","",VLOOKUP(AJ49,【記載例】シフト記号表!$C$5:$Y$46,23,FALSE))</f>
        <v>-</v>
      </c>
      <c r="AK51" s="185">
        <f>IF(AK49="","",VLOOKUP(AK49,【記載例】シフト記号表!$C$5:$Y$46,23,FALSE))</f>
        <v>14</v>
      </c>
      <c r="AL51" s="185" t="str">
        <f>IF(AL49="","",VLOOKUP(AL49,【記載例】シフト記号表!$C$5:$Y$46,23,FALSE))</f>
        <v>-</v>
      </c>
      <c r="AM51" s="185">
        <f>IF(AM49="","",VLOOKUP(AM49,【記載例】シフト記号表!$C$5:$Y$46,23,FALSE))</f>
        <v>2.9999999999999991</v>
      </c>
      <c r="AN51" s="186" t="str">
        <f>IF(AN49="","",VLOOKUP(AN49,【記載例】シフト記号表!$C$5:$Y$46,23,FALSE))</f>
        <v>-</v>
      </c>
      <c r="AO51" s="184">
        <f>IF(AO49="","",VLOOKUP(AO49,【記載例】シフト記号表!$C$5:$Y$46,23,FALSE))</f>
        <v>1.9999999999999991</v>
      </c>
      <c r="AP51" s="185">
        <f>IF(AP49="","",VLOOKUP(AP49,【記載例】シフト記号表!$C$5:$Y$46,23,FALSE))</f>
        <v>2.9999999999999991</v>
      </c>
      <c r="AQ51" s="185" t="str">
        <f>IF(AQ49="","",VLOOKUP(AQ49,【記載例】シフト記号表!$C$5:$Y$46,23,FALSE))</f>
        <v>-</v>
      </c>
      <c r="AR51" s="185" t="str">
        <f>IF(AR49="","",VLOOKUP(AR49,【記載例】シフト記号表!$C$5:$Y$46,23,FALSE))</f>
        <v>-</v>
      </c>
      <c r="AS51" s="185">
        <f>IF(AS49="","",VLOOKUP(AS49,【記載例】シフト記号表!$C$5:$Y$46,23,FALSE))</f>
        <v>14</v>
      </c>
      <c r="AT51" s="185" t="str">
        <f>IF(AT49="","",VLOOKUP(AT49,【記載例】シフト記号表!$C$5:$Y$46,23,FALSE))</f>
        <v>-</v>
      </c>
      <c r="AU51" s="186">
        <f>IF(AU49="","",VLOOKUP(AU49,【記載例】シフト記号表!$C$5:$Y$46,23,FALSE))</f>
        <v>1.9999999999999991</v>
      </c>
      <c r="AV51" s="184">
        <f>IF(AV49="","",VLOOKUP(AV49,【記載例】シフト記号表!$C$5:$Y$46,23,FALSE))</f>
        <v>1.9999999999999991</v>
      </c>
      <c r="AW51" s="185" t="str">
        <f>IF(AW49="","",VLOOKUP(AW49,【記載例】シフト記号表!$C$5:$Y$46,23,FALSE))</f>
        <v>-</v>
      </c>
      <c r="AX51" s="185">
        <f>IF(AX49="","",VLOOKUP(AX49,【記載例】シフト記号表!$C$5:$Y$46,23,FALSE))</f>
        <v>2.9999999999999991</v>
      </c>
      <c r="AY51" s="185">
        <f>IF(AY49="","",VLOOKUP(AY49,【記載例】シフト記号表!$C$5:$Y$46,23,FALSE))</f>
        <v>1.9999999999999991</v>
      </c>
      <c r="AZ51" s="185" t="str">
        <f>IF(AZ49="","",VLOOKUP(AZ49,【記載例】シフト記号表!$C$5:$Y$46,23,FALSE))</f>
        <v>-</v>
      </c>
      <c r="BA51" s="185">
        <f>IF(BA49="","",VLOOKUP(BA49,【記載例】シフト記号表!$C$5:$Y$46,23,FALSE))</f>
        <v>14</v>
      </c>
      <c r="BB51" s="186" t="str">
        <f>IF(BB49="","",VLOOKUP(BB49,【記載例】シフト記号表!$C$5:$Y$46,23,FALSE))</f>
        <v>-</v>
      </c>
      <c r="BC51" s="184" t="str">
        <f>IF(BC49="","",VLOOKUP(BC49,【記載例】シフト記号表!$C$5:$Y$46,23,FALSE))</f>
        <v/>
      </c>
      <c r="BD51" s="185" t="str">
        <f>IF(BD49="","",VLOOKUP(BD49,【記載例】シフト記号表!$C$5:$Y$46,23,FALSE))</f>
        <v/>
      </c>
      <c r="BE51" s="187" t="str">
        <f>IF(BE49="","",VLOOKUP(BE49,【記載例】シフト記号表!$C$5:$Y$46,23,FALSE))</f>
        <v/>
      </c>
      <c r="BF51" s="289">
        <f>IF($BI$3="計画",SUM(AA51:BB51),IF($BI$3="実績",SUM(AA51:BE51),""))</f>
        <v>86</v>
      </c>
      <c r="BG51" s="290"/>
      <c r="BH51" s="255">
        <f>IF($BI$3="計画",BF51/4,IF($BI$3="実績",(BF51/($BI$7/7)),""))</f>
        <v>20.066666666666666</v>
      </c>
      <c r="BI51" s="256"/>
      <c r="BJ51" s="248"/>
      <c r="BK51" s="249"/>
      <c r="BL51" s="249"/>
      <c r="BM51" s="249"/>
      <c r="BN51" s="250"/>
    </row>
    <row r="52" spans="2:66" ht="20.25" customHeight="1" x14ac:dyDescent="0.4">
      <c r="B52" s="60"/>
      <c r="C52" s="419"/>
      <c r="D52" s="421" t="s">
        <v>178</v>
      </c>
      <c r="E52" s="422"/>
      <c r="F52" s="423"/>
      <c r="G52" s="263"/>
      <c r="H52" s="264"/>
      <c r="I52" s="237"/>
      <c r="J52" s="208"/>
      <c r="K52" s="237"/>
      <c r="L52" s="208"/>
      <c r="M52" s="265"/>
      <c r="N52" s="266"/>
      <c r="O52" s="267"/>
      <c r="P52" s="268"/>
      <c r="Q52" s="268"/>
      <c r="R52" s="264"/>
      <c r="S52" s="269" t="s">
        <v>191</v>
      </c>
      <c r="T52" s="243"/>
      <c r="U52" s="270"/>
      <c r="V52" s="25" t="s">
        <v>18</v>
      </c>
      <c r="W52" s="32"/>
      <c r="X52" s="32"/>
      <c r="Y52" s="20"/>
      <c r="Z52" s="68"/>
      <c r="AA52" s="211" t="s">
        <v>54</v>
      </c>
      <c r="AB52" s="212" t="s">
        <v>44</v>
      </c>
      <c r="AC52" s="212" t="s">
        <v>65</v>
      </c>
      <c r="AD52" s="212" t="s">
        <v>44</v>
      </c>
      <c r="AE52" s="212" t="s">
        <v>54</v>
      </c>
      <c r="AF52" s="212" t="s">
        <v>51</v>
      </c>
      <c r="AG52" s="213" t="s">
        <v>44</v>
      </c>
      <c r="AH52" s="211" t="s">
        <v>51</v>
      </c>
      <c r="AI52" s="212" t="s">
        <v>54</v>
      </c>
      <c r="AJ52" s="212" t="s">
        <v>44</v>
      </c>
      <c r="AK52" s="212" t="s">
        <v>65</v>
      </c>
      <c r="AL52" s="212" t="s">
        <v>44</v>
      </c>
      <c r="AM52" s="212" t="s">
        <v>54</v>
      </c>
      <c r="AN52" s="213" t="s">
        <v>44</v>
      </c>
      <c r="AO52" s="211" t="s">
        <v>51</v>
      </c>
      <c r="AP52" s="212" t="s">
        <v>54</v>
      </c>
      <c r="AQ52" s="212" t="s">
        <v>44</v>
      </c>
      <c r="AR52" s="212" t="s">
        <v>44</v>
      </c>
      <c r="AS52" s="212" t="s">
        <v>65</v>
      </c>
      <c r="AT52" s="213" t="s">
        <v>44</v>
      </c>
      <c r="AU52" s="213" t="s">
        <v>51</v>
      </c>
      <c r="AV52" s="211" t="s">
        <v>51</v>
      </c>
      <c r="AW52" s="212" t="s">
        <v>44</v>
      </c>
      <c r="AX52" s="212" t="s">
        <v>54</v>
      </c>
      <c r="AY52" s="212" t="s">
        <v>51</v>
      </c>
      <c r="AZ52" s="212" t="s">
        <v>44</v>
      </c>
      <c r="BA52" s="212" t="s">
        <v>65</v>
      </c>
      <c r="BB52" s="213" t="s">
        <v>44</v>
      </c>
      <c r="BC52" s="211"/>
      <c r="BD52" s="212"/>
      <c r="BE52" s="214"/>
      <c r="BF52" s="275"/>
      <c r="BG52" s="276"/>
      <c r="BH52" s="238"/>
      <c r="BI52" s="239"/>
      <c r="BJ52" s="234"/>
      <c r="BK52" s="235"/>
      <c r="BL52" s="235"/>
      <c r="BM52" s="235"/>
      <c r="BN52" s="236"/>
    </row>
    <row r="53" spans="2:66" ht="20.25" customHeight="1" x14ac:dyDescent="0.4">
      <c r="B53" s="58">
        <f>B50+1</f>
        <v>12</v>
      </c>
      <c r="C53" s="420"/>
      <c r="D53" s="424"/>
      <c r="E53" s="422"/>
      <c r="F53" s="423"/>
      <c r="G53" s="263" t="s">
        <v>134</v>
      </c>
      <c r="H53" s="264"/>
      <c r="I53" s="237"/>
      <c r="J53" s="208"/>
      <c r="K53" s="237"/>
      <c r="L53" s="208"/>
      <c r="M53" s="277" t="s">
        <v>112</v>
      </c>
      <c r="N53" s="278"/>
      <c r="O53" s="267" t="s">
        <v>113</v>
      </c>
      <c r="P53" s="268"/>
      <c r="Q53" s="268"/>
      <c r="R53" s="264"/>
      <c r="S53" s="271"/>
      <c r="T53" s="246"/>
      <c r="U53" s="272"/>
      <c r="V53" s="27" t="s">
        <v>84</v>
      </c>
      <c r="W53" s="28"/>
      <c r="X53" s="28"/>
      <c r="Y53" s="23"/>
      <c r="Z53" s="63"/>
      <c r="AA53" s="180">
        <f>IF(AA52="","",VLOOKUP(AA52,【記載例】シフト記号表!$C$5:$W$46,21,FALSE))</f>
        <v>5.0000000000000009</v>
      </c>
      <c r="AB53" s="181" t="str">
        <f>IF(AB52="","",VLOOKUP(AB52,【記載例】シフト記号表!$C$5:$W$46,21,FALSE))</f>
        <v>-</v>
      </c>
      <c r="AC53" s="181">
        <f>IF(AC52="","",VLOOKUP(AC52,【記載例】シフト記号表!$C$5:$W$46,21,FALSE))</f>
        <v>2</v>
      </c>
      <c r="AD53" s="181" t="str">
        <f>IF(AD52="","",VLOOKUP(AD52,【記載例】シフト記号表!$C$5:$W$46,21,FALSE))</f>
        <v>-</v>
      </c>
      <c r="AE53" s="181">
        <f>IF(AE52="","",VLOOKUP(AE52,【記載例】シフト記号表!$C$5:$W$46,21,FALSE))</f>
        <v>5.0000000000000009</v>
      </c>
      <c r="AF53" s="181">
        <f>IF(AF52="","",VLOOKUP(AF52,【記載例】シフト記号表!$C$5:$W$46,21,FALSE))</f>
        <v>5.9999999999999991</v>
      </c>
      <c r="AG53" s="182" t="str">
        <f>IF(AG52="","",VLOOKUP(AG52,【記載例】シフト記号表!$C$5:$W$46,21,FALSE))</f>
        <v>-</v>
      </c>
      <c r="AH53" s="180">
        <f>IF(AH52="","",VLOOKUP(AH52,【記載例】シフト記号表!$C$5:$W$46,21,FALSE))</f>
        <v>5.9999999999999991</v>
      </c>
      <c r="AI53" s="181">
        <f>IF(AI52="","",VLOOKUP(AI52,【記載例】シフト記号表!$C$5:$W$46,21,FALSE))</f>
        <v>5.0000000000000009</v>
      </c>
      <c r="AJ53" s="181" t="str">
        <f>IF(AJ52="","",VLOOKUP(AJ52,【記載例】シフト記号表!$C$5:$W$46,21,FALSE))</f>
        <v>-</v>
      </c>
      <c r="AK53" s="181">
        <f>IF(AK52="","",VLOOKUP(AK52,【記載例】シフト記号表!$C$5:$W$46,21,FALSE))</f>
        <v>2</v>
      </c>
      <c r="AL53" s="181" t="str">
        <f>IF(AL52="","",VLOOKUP(AL52,【記載例】シフト記号表!$C$5:$W$46,21,FALSE))</f>
        <v>-</v>
      </c>
      <c r="AM53" s="181">
        <f>IF(AM52="","",VLOOKUP(AM52,【記載例】シフト記号表!$C$5:$W$46,21,FALSE))</f>
        <v>5.0000000000000009</v>
      </c>
      <c r="AN53" s="182" t="str">
        <f>IF(AN52="","",VLOOKUP(AN52,【記載例】シフト記号表!$C$5:$W$46,21,FALSE))</f>
        <v>-</v>
      </c>
      <c r="AO53" s="180">
        <f>IF(AO52="","",VLOOKUP(AO52,【記載例】シフト記号表!$C$5:$W$46,21,FALSE))</f>
        <v>5.9999999999999991</v>
      </c>
      <c r="AP53" s="181">
        <f>IF(AP52="","",VLOOKUP(AP52,【記載例】シフト記号表!$C$5:$W$46,21,FALSE))</f>
        <v>5.0000000000000009</v>
      </c>
      <c r="AQ53" s="181" t="str">
        <f>IF(AQ52="","",VLOOKUP(AQ52,【記載例】シフト記号表!$C$5:$W$46,21,FALSE))</f>
        <v>-</v>
      </c>
      <c r="AR53" s="181" t="str">
        <f>IF(AR52="","",VLOOKUP(AR52,【記載例】シフト記号表!$C$5:$W$46,21,FALSE))</f>
        <v>-</v>
      </c>
      <c r="AS53" s="181">
        <f>IF(AS52="","",VLOOKUP(AS52,【記載例】シフト記号表!$C$5:$W$46,21,FALSE))</f>
        <v>2</v>
      </c>
      <c r="AT53" s="181" t="str">
        <f>IF(AT52="","",VLOOKUP(AT52,【記載例】シフト記号表!$C$5:$W$46,21,FALSE))</f>
        <v>-</v>
      </c>
      <c r="AU53" s="182">
        <f>IF(AU52="","",VLOOKUP(AU52,【記載例】シフト記号表!$C$5:$W$46,21,FALSE))</f>
        <v>5.9999999999999991</v>
      </c>
      <c r="AV53" s="180">
        <f>IF(AV52="","",VLOOKUP(AV52,【記載例】シフト記号表!$C$5:$W$46,21,FALSE))</f>
        <v>5.9999999999999991</v>
      </c>
      <c r="AW53" s="181" t="str">
        <f>IF(AW52="","",VLOOKUP(AW52,【記載例】シフト記号表!$C$5:$W$46,21,FALSE))</f>
        <v>-</v>
      </c>
      <c r="AX53" s="181">
        <f>IF(AX52="","",VLOOKUP(AX52,【記載例】シフト記号表!$C$5:$W$46,21,FALSE))</f>
        <v>5.0000000000000009</v>
      </c>
      <c r="AY53" s="181">
        <f>IF(AY52="","",VLOOKUP(AY52,【記載例】シフト記号表!$C$5:$W$46,21,FALSE))</f>
        <v>5.9999999999999991</v>
      </c>
      <c r="AZ53" s="181" t="str">
        <f>IF(AZ52="","",VLOOKUP(AZ52,【記載例】シフト記号表!$C$5:$W$46,21,FALSE))</f>
        <v>-</v>
      </c>
      <c r="BA53" s="181">
        <f>IF(BA52="","",VLOOKUP(BA52,【記載例】シフト記号表!$C$5:$W$46,21,FALSE))</f>
        <v>2</v>
      </c>
      <c r="BB53" s="182" t="str">
        <f>IF(BB52="","",VLOOKUP(BB52,【記載例】シフト記号表!$C$5:$W$46,21,FALSE))</f>
        <v>-</v>
      </c>
      <c r="BC53" s="180" t="str">
        <f>IF(BC52="","",VLOOKUP(BC52,【記載例】シフト記号表!$C$5:$W$46,21,FALSE))</f>
        <v/>
      </c>
      <c r="BD53" s="181" t="str">
        <f>IF(BD52="","",VLOOKUP(BD52,【記載例】シフト記号表!$C$5:$W$46,21,FALSE))</f>
        <v/>
      </c>
      <c r="BE53" s="183" t="str">
        <f>IF(BE52="","",VLOOKUP(BE52,【記載例】シフト記号表!$C$5:$W$46,21,FALSE))</f>
        <v/>
      </c>
      <c r="BF53" s="279">
        <f>IF($BI$3="計画",SUM(AA53:BB53),IF($BI$3="実績",SUM(AA53:BE53),""))</f>
        <v>74</v>
      </c>
      <c r="BG53" s="280"/>
      <c r="BH53" s="238"/>
      <c r="BI53" s="239"/>
      <c r="BJ53" s="234"/>
      <c r="BK53" s="235"/>
      <c r="BL53" s="235"/>
      <c r="BM53" s="235"/>
      <c r="BN53" s="236"/>
    </row>
    <row r="54" spans="2:66" ht="20.25" customHeight="1" x14ac:dyDescent="0.4">
      <c r="B54" s="59"/>
      <c r="C54" s="420"/>
      <c r="D54" s="424"/>
      <c r="E54" s="422"/>
      <c r="F54" s="423"/>
      <c r="G54" s="281"/>
      <c r="H54" s="282"/>
      <c r="I54" s="283" t="str">
        <f>G53</f>
        <v>介護職員</v>
      </c>
      <c r="J54" s="282"/>
      <c r="K54" s="283" t="str">
        <f>M53</f>
        <v>A</v>
      </c>
      <c r="L54" s="282"/>
      <c r="M54" s="284"/>
      <c r="N54" s="285"/>
      <c r="O54" s="286"/>
      <c r="P54" s="287"/>
      <c r="Q54" s="287"/>
      <c r="R54" s="288"/>
      <c r="S54" s="273"/>
      <c r="T54" s="249"/>
      <c r="U54" s="274"/>
      <c r="V54" s="29" t="s">
        <v>126</v>
      </c>
      <c r="W54" s="52"/>
      <c r="X54" s="52"/>
      <c r="Y54" s="53"/>
      <c r="Z54" s="69"/>
      <c r="AA54" s="184">
        <f>IF(AA52="","",VLOOKUP(AA52,【記載例】シフト記号表!$C$5:$Y$46,23,FALSE))</f>
        <v>2.9999999999999991</v>
      </c>
      <c r="AB54" s="185" t="str">
        <f>IF(AB52="","",VLOOKUP(AB52,【記載例】シフト記号表!$C$5:$Y$46,23,FALSE))</f>
        <v>-</v>
      </c>
      <c r="AC54" s="185">
        <f>IF(AC52="","",VLOOKUP(AC52,【記載例】シフト記号表!$C$5:$Y$46,23,FALSE))</f>
        <v>14</v>
      </c>
      <c r="AD54" s="185" t="str">
        <f>IF(AD52="","",VLOOKUP(AD52,【記載例】シフト記号表!$C$5:$Y$46,23,FALSE))</f>
        <v>-</v>
      </c>
      <c r="AE54" s="185">
        <f>IF(AE52="","",VLOOKUP(AE52,【記載例】シフト記号表!$C$5:$Y$46,23,FALSE))</f>
        <v>2.9999999999999991</v>
      </c>
      <c r="AF54" s="185">
        <f>IF(AF52="","",VLOOKUP(AF52,【記載例】シフト記号表!$C$5:$Y$46,23,FALSE))</f>
        <v>1.9999999999999991</v>
      </c>
      <c r="AG54" s="186" t="str">
        <f>IF(AG52="","",VLOOKUP(AG52,【記載例】シフト記号表!$C$5:$Y$46,23,FALSE))</f>
        <v>-</v>
      </c>
      <c r="AH54" s="184">
        <f>IF(AH52="","",VLOOKUP(AH52,【記載例】シフト記号表!$C$5:$Y$46,23,FALSE))</f>
        <v>1.9999999999999991</v>
      </c>
      <c r="AI54" s="185">
        <f>IF(AI52="","",VLOOKUP(AI52,【記載例】シフト記号表!$C$5:$Y$46,23,FALSE))</f>
        <v>2.9999999999999991</v>
      </c>
      <c r="AJ54" s="185" t="str">
        <f>IF(AJ52="","",VLOOKUP(AJ52,【記載例】シフト記号表!$C$5:$Y$46,23,FALSE))</f>
        <v>-</v>
      </c>
      <c r="AK54" s="185">
        <f>IF(AK52="","",VLOOKUP(AK52,【記載例】シフト記号表!$C$5:$Y$46,23,FALSE))</f>
        <v>14</v>
      </c>
      <c r="AL54" s="185" t="str">
        <f>IF(AL52="","",VLOOKUP(AL52,【記載例】シフト記号表!$C$5:$Y$46,23,FALSE))</f>
        <v>-</v>
      </c>
      <c r="AM54" s="185">
        <f>IF(AM52="","",VLOOKUP(AM52,【記載例】シフト記号表!$C$5:$Y$46,23,FALSE))</f>
        <v>2.9999999999999991</v>
      </c>
      <c r="AN54" s="186" t="str">
        <f>IF(AN52="","",VLOOKUP(AN52,【記載例】シフト記号表!$C$5:$Y$46,23,FALSE))</f>
        <v>-</v>
      </c>
      <c r="AO54" s="184">
        <f>IF(AO52="","",VLOOKUP(AO52,【記載例】シフト記号表!$C$5:$Y$46,23,FALSE))</f>
        <v>1.9999999999999991</v>
      </c>
      <c r="AP54" s="185">
        <f>IF(AP52="","",VLOOKUP(AP52,【記載例】シフト記号表!$C$5:$Y$46,23,FALSE))</f>
        <v>2.9999999999999991</v>
      </c>
      <c r="AQ54" s="185" t="str">
        <f>IF(AQ52="","",VLOOKUP(AQ52,【記載例】シフト記号表!$C$5:$Y$46,23,FALSE))</f>
        <v>-</v>
      </c>
      <c r="AR54" s="185" t="str">
        <f>IF(AR52="","",VLOOKUP(AR52,【記載例】シフト記号表!$C$5:$Y$46,23,FALSE))</f>
        <v>-</v>
      </c>
      <c r="AS54" s="185">
        <f>IF(AS52="","",VLOOKUP(AS52,【記載例】シフト記号表!$C$5:$Y$46,23,FALSE))</f>
        <v>14</v>
      </c>
      <c r="AT54" s="185" t="str">
        <f>IF(AT52="","",VLOOKUP(AT52,【記載例】シフト記号表!$C$5:$Y$46,23,FALSE))</f>
        <v>-</v>
      </c>
      <c r="AU54" s="186">
        <f>IF(AU52="","",VLOOKUP(AU52,【記載例】シフト記号表!$C$5:$Y$46,23,FALSE))</f>
        <v>1.9999999999999991</v>
      </c>
      <c r="AV54" s="184">
        <f>IF(AV52="","",VLOOKUP(AV52,【記載例】シフト記号表!$C$5:$Y$46,23,FALSE))</f>
        <v>1.9999999999999991</v>
      </c>
      <c r="AW54" s="185" t="str">
        <f>IF(AW52="","",VLOOKUP(AW52,【記載例】シフト記号表!$C$5:$Y$46,23,FALSE))</f>
        <v>-</v>
      </c>
      <c r="AX54" s="185">
        <f>IF(AX52="","",VLOOKUP(AX52,【記載例】シフト記号表!$C$5:$Y$46,23,FALSE))</f>
        <v>2.9999999999999991</v>
      </c>
      <c r="AY54" s="185">
        <f>IF(AY52="","",VLOOKUP(AY52,【記載例】シフト記号表!$C$5:$Y$46,23,FALSE))</f>
        <v>1.9999999999999991</v>
      </c>
      <c r="AZ54" s="185" t="str">
        <f>IF(AZ52="","",VLOOKUP(AZ52,【記載例】シフト記号表!$C$5:$Y$46,23,FALSE))</f>
        <v>-</v>
      </c>
      <c r="BA54" s="185">
        <f>IF(BA52="","",VLOOKUP(BA52,【記載例】シフト記号表!$C$5:$Y$46,23,FALSE))</f>
        <v>14</v>
      </c>
      <c r="BB54" s="186" t="str">
        <f>IF(BB52="","",VLOOKUP(BB52,【記載例】シフト記号表!$C$5:$Y$46,23,FALSE))</f>
        <v>-</v>
      </c>
      <c r="BC54" s="184" t="str">
        <f>IF(BC52="","",VLOOKUP(BC52,【記載例】シフト記号表!$C$5:$Y$46,23,FALSE))</f>
        <v/>
      </c>
      <c r="BD54" s="185" t="str">
        <f>IF(BD52="","",VLOOKUP(BD52,【記載例】シフト記号表!$C$5:$Y$46,23,FALSE))</f>
        <v/>
      </c>
      <c r="BE54" s="187" t="str">
        <f>IF(BE52="","",VLOOKUP(BE52,【記載例】シフト記号表!$C$5:$Y$46,23,FALSE))</f>
        <v/>
      </c>
      <c r="BF54" s="289">
        <f>IF($BI$3="計画",SUM(AA54:BB54),IF($BI$3="実績",SUM(AA54:BE54),""))</f>
        <v>86</v>
      </c>
      <c r="BG54" s="290"/>
      <c r="BH54" s="238"/>
      <c r="BI54" s="239"/>
      <c r="BJ54" s="234"/>
      <c r="BK54" s="235"/>
      <c r="BL54" s="235"/>
      <c r="BM54" s="235"/>
      <c r="BN54" s="236"/>
    </row>
    <row r="55" spans="2:66" ht="20.25" customHeight="1" x14ac:dyDescent="0.4">
      <c r="B55" s="60"/>
      <c r="C55" s="419"/>
      <c r="D55" s="421" t="s">
        <v>178</v>
      </c>
      <c r="E55" s="422"/>
      <c r="F55" s="423"/>
      <c r="G55" s="263"/>
      <c r="H55" s="264"/>
      <c r="I55" s="237"/>
      <c r="J55" s="208"/>
      <c r="K55" s="237"/>
      <c r="L55" s="208"/>
      <c r="M55" s="265"/>
      <c r="N55" s="266"/>
      <c r="O55" s="267"/>
      <c r="P55" s="268"/>
      <c r="Q55" s="268"/>
      <c r="R55" s="264"/>
      <c r="S55" s="269" t="s">
        <v>191</v>
      </c>
      <c r="T55" s="243"/>
      <c r="U55" s="270"/>
      <c r="V55" s="25" t="s">
        <v>18</v>
      </c>
      <c r="W55" s="32"/>
      <c r="X55" s="32"/>
      <c r="Y55" s="20"/>
      <c r="Z55" s="68"/>
      <c r="AA55" s="211" t="s">
        <v>54</v>
      </c>
      <c r="AB55" s="212" t="s">
        <v>44</v>
      </c>
      <c r="AC55" s="212" t="s">
        <v>65</v>
      </c>
      <c r="AD55" s="212" t="s">
        <v>44</v>
      </c>
      <c r="AE55" s="212" t="s">
        <v>54</v>
      </c>
      <c r="AF55" s="212" t="s">
        <v>51</v>
      </c>
      <c r="AG55" s="213" t="s">
        <v>44</v>
      </c>
      <c r="AH55" s="211" t="s">
        <v>51</v>
      </c>
      <c r="AI55" s="212" t="s">
        <v>54</v>
      </c>
      <c r="AJ55" s="212" t="s">
        <v>44</v>
      </c>
      <c r="AK55" s="212" t="s">
        <v>65</v>
      </c>
      <c r="AL55" s="212" t="s">
        <v>44</v>
      </c>
      <c r="AM55" s="212" t="s">
        <v>54</v>
      </c>
      <c r="AN55" s="213" t="s">
        <v>44</v>
      </c>
      <c r="AO55" s="211" t="s">
        <v>51</v>
      </c>
      <c r="AP55" s="212" t="s">
        <v>54</v>
      </c>
      <c r="AQ55" s="212" t="s">
        <v>44</v>
      </c>
      <c r="AR55" s="212" t="s">
        <v>44</v>
      </c>
      <c r="AS55" s="212" t="s">
        <v>65</v>
      </c>
      <c r="AT55" s="213" t="s">
        <v>44</v>
      </c>
      <c r="AU55" s="213" t="s">
        <v>51</v>
      </c>
      <c r="AV55" s="211" t="s">
        <v>51</v>
      </c>
      <c r="AW55" s="212" t="s">
        <v>44</v>
      </c>
      <c r="AX55" s="212" t="s">
        <v>54</v>
      </c>
      <c r="AY55" s="212" t="s">
        <v>51</v>
      </c>
      <c r="AZ55" s="212" t="s">
        <v>44</v>
      </c>
      <c r="BA55" s="212" t="s">
        <v>65</v>
      </c>
      <c r="BB55" s="213" t="s">
        <v>44</v>
      </c>
      <c r="BC55" s="211"/>
      <c r="BD55" s="212"/>
      <c r="BE55" s="214"/>
      <c r="BF55" s="275"/>
      <c r="BG55" s="276"/>
      <c r="BH55" s="238"/>
      <c r="BI55" s="239"/>
      <c r="BJ55" s="234"/>
      <c r="BK55" s="235"/>
      <c r="BL55" s="235"/>
      <c r="BM55" s="235"/>
      <c r="BN55" s="236"/>
    </row>
    <row r="56" spans="2:66" ht="20.25" customHeight="1" x14ac:dyDescent="0.4">
      <c r="B56" s="58">
        <f>B53+1</f>
        <v>13</v>
      </c>
      <c r="C56" s="420"/>
      <c r="D56" s="424"/>
      <c r="E56" s="422"/>
      <c r="F56" s="423"/>
      <c r="G56" s="263" t="s">
        <v>134</v>
      </c>
      <c r="H56" s="264"/>
      <c r="I56" s="237"/>
      <c r="J56" s="208"/>
      <c r="K56" s="237"/>
      <c r="L56" s="208"/>
      <c r="M56" s="277" t="s">
        <v>112</v>
      </c>
      <c r="N56" s="278"/>
      <c r="O56" s="267" t="s">
        <v>113</v>
      </c>
      <c r="P56" s="268"/>
      <c r="Q56" s="268"/>
      <c r="R56" s="264"/>
      <c r="S56" s="271"/>
      <c r="T56" s="246"/>
      <c r="U56" s="272"/>
      <c r="V56" s="27" t="s">
        <v>84</v>
      </c>
      <c r="W56" s="28"/>
      <c r="X56" s="28"/>
      <c r="Y56" s="23"/>
      <c r="Z56" s="63"/>
      <c r="AA56" s="180">
        <f>IF(AA55="","",VLOOKUP(AA55,【記載例】シフト記号表!$C$5:$W$46,21,FALSE))</f>
        <v>5.0000000000000009</v>
      </c>
      <c r="AB56" s="181" t="str">
        <f>IF(AB55="","",VLOOKUP(AB55,【記載例】シフト記号表!$C$5:$W$46,21,FALSE))</f>
        <v>-</v>
      </c>
      <c r="AC56" s="181">
        <f>IF(AC55="","",VLOOKUP(AC55,【記載例】シフト記号表!$C$5:$W$46,21,FALSE))</f>
        <v>2</v>
      </c>
      <c r="AD56" s="181" t="str">
        <f>IF(AD55="","",VLOOKUP(AD55,【記載例】シフト記号表!$C$5:$W$46,21,FALSE))</f>
        <v>-</v>
      </c>
      <c r="AE56" s="181">
        <f>IF(AE55="","",VLOOKUP(AE55,【記載例】シフト記号表!$C$5:$W$46,21,FALSE))</f>
        <v>5.0000000000000009</v>
      </c>
      <c r="AF56" s="181">
        <f>IF(AF55="","",VLOOKUP(AF55,【記載例】シフト記号表!$C$5:$W$46,21,FALSE))</f>
        <v>5.9999999999999991</v>
      </c>
      <c r="AG56" s="182" t="str">
        <f>IF(AG55="","",VLOOKUP(AG55,【記載例】シフト記号表!$C$5:$W$46,21,FALSE))</f>
        <v>-</v>
      </c>
      <c r="AH56" s="180">
        <f>IF(AH55="","",VLOOKUP(AH55,【記載例】シフト記号表!$C$5:$W$46,21,FALSE))</f>
        <v>5.9999999999999991</v>
      </c>
      <c r="AI56" s="181">
        <f>IF(AI55="","",VLOOKUP(AI55,【記載例】シフト記号表!$C$5:$W$46,21,FALSE))</f>
        <v>5.0000000000000009</v>
      </c>
      <c r="AJ56" s="181" t="str">
        <f>IF(AJ55="","",VLOOKUP(AJ55,【記載例】シフト記号表!$C$5:$W$46,21,FALSE))</f>
        <v>-</v>
      </c>
      <c r="AK56" s="181">
        <f>IF(AK55="","",VLOOKUP(AK55,【記載例】シフト記号表!$C$5:$W$46,21,FALSE))</f>
        <v>2</v>
      </c>
      <c r="AL56" s="181" t="str">
        <f>IF(AL55="","",VLOOKUP(AL55,【記載例】シフト記号表!$C$5:$W$46,21,FALSE))</f>
        <v>-</v>
      </c>
      <c r="AM56" s="181">
        <f>IF(AM55="","",VLOOKUP(AM55,【記載例】シフト記号表!$C$5:$W$46,21,FALSE))</f>
        <v>5.0000000000000009</v>
      </c>
      <c r="AN56" s="182" t="str">
        <f>IF(AN55="","",VLOOKUP(AN55,【記載例】シフト記号表!$C$5:$W$46,21,FALSE))</f>
        <v>-</v>
      </c>
      <c r="AO56" s="180">
        <f>IF(AO55="","",VLOOKUP(AO55,【記載例】シフト記号表!$C$5:$W$46,21,FALSE))</f>
        <v>5.9999999999999991</v>
      </c>
      <c r="AP56" s="181">
        <f>IF(AP55="","",VLOOKUP(AP55,【記載例】シフト記号表!$C$5:$W$46,21,FALSE))</f>
        <v>5.0000000000000009</v>
      </c>
      <c r="AQ56" s="181" t="str">
        <f>IF(AQ55="","",VLOOKUP(AQ55,【記載例】シフト記号表!$C$5:$W$46,21,FALSE))</f>
        <v>-</v>
      </c>
      <c r="AR56" s="181" t="str">
        <f>IF(AR55="","",VLOOKUP(AR55,【記載例】シフト記号表!$C$5:$W$46,21,FALSE))</f>
        <v>-</v>
      </c>
      <c r="AS56" s="181">
        <f>IF(AS55="","",VLOOKUP(AS55,【記載例】シフト記号表!$C$5:$W$46,21,FALSE))</f>
        <v>2</v>
      </c>
      <c r="AT56" s="181" t="str">
        <f>IF(AT55="","",VLOOKUP(AT55,【記載例】シフト記号表!$C$5:$W$46,21,FALSE))</f>
        <v>-</v>
      </c>
      <c r="AU56" s="182">
        <f>IF(AU55="","",VLOOKUP(AU55,【記載例】シフト記号表!$C$5:$W$46,21,FALSE))</f>
        <v>5.9999999999999991</v>
      </c>
      <c r="AV56" s="180">
        <f>IF(AV55="","",VLOOKUP(AV55,【記載例】シフト記号表!$C$5:$W$46,21,FALSE))</f>
        <v>5.9999999999999991</v>
      </c>
      <c r="AW56" s="181" t="str">
        <f>IF(AW55="","",VLOOKUP(AW55,【記載例】シフト記号表!$C$5:$W$46,21,FALSE))</f>
        <v>-</v>
      </c>
      <c r="AX56" s="181">
        <f>IF(AX55="","",VLOOKUP(AX55,【記載例】シフト記号表!$C$5:$W$46,21,FALSE))</f>
        <v>5.0000000000000009</v>
      </c>
      <c r="AY56" s="181">
        <f>IF(AY55="","",VLOOKUP(AY55,【記載例】シフト記号表!$C$5:$W$46,21,FALSE))</f>
        <v>5.9999999999999991</v>
      </c>
      <c r="AZ56" s="181" t="str">
        <f>IF(AZ55="","",VLOOKUP(AZ55,【記載例】シフト記号表!$C$5:$W$46,21,FALSE))</f>
        <v>-</v>
      </c>
      <c r="BA56" s="181">
        <f>IF(BA55="","",VLOOKUP(BA55,【記載例】シフト記号表!$C$5:$W$46,21,FALSE))</f>
        <v>2</v>
      </c>
      <c r="BB56" s="182" t="str">
        <f>IF(BB55="","",VLOOKUP(BB55,【記載例】シフト記号表!$C$5:$W$46,21,FALSE))</f>
        <v>-</v>
      </c>
      <c r="BC56" s="180" t="str">
        <f>IF(BC55="","",VLOOKUP(BC55,【記載例】シフト記号表!$C$5:$W$46,21,FALSE))</f>
        <v/>
      </c>
      <c r="BD56" s="181" t="str">
        <f>IF(BD55="","",VLOOKUP(BD55,【記載例】シフト記号表!$C$5:$W$46,21,FALSE))</f>
        <v/>
      </c>
      <c r="BE56" s="183" t="str">
        <f>IF(BE55="","",VLOOKUP(BE55,【記載例】シフト記号表!$C$5:$W$46,21,FALSE))</f>
        <v/>
      </c>
      <c r="BF56" s="279">
        <f>IF($BI$3="計画",SUM(AA56:BB56),IF($BI$3="実績",SUM(AA56:BE56),""))</f>
        <v>74</v>
      </c>
      <c r="BG56" s="280"/>
      <c r="BH56" s="238"/>
      <c r="BI56" s="239"/>
      <c r="BJ56" s="234"/>
      <c r="BK56" s="235"/>
      <c r="BL56" s="235"/>
      <c r="BM56" s="235"/>
      <c r="BN56" s="236"/>
    </row>
    <row r="57" spans="2:66" ht="20.25" customHeight="1" x14ac:dyDescent="0.4">
      <c r="B57" s="59"/>
      <c r="C57" s="420"/>
      <c r="D57" s="424"/>
      <c r="E57" s="422"/>
      <c r="F57" s="423"/>
      <c r="G57" s="281"/>
      <c r="H57" s="282"/>
      <c r="I57" s="283" t="str">
        <f>G56</f>
        <v>介護職員</v>
      </c>
      <c r="J57" s="282"/>
      <c r="K57" s="283" t="str">
        <f>M56</f>
        <v>A</v>
      </c>
      <c r="L57" s="282"/>
      <c r="M57" s="284"/>
      <c r="N57" s="285"/>
      <c r="O57" s="286"/>
      <c r="P57" s="287"/>
      <c r="Q57" s="287"/>
      <c r="R57" s="288"/>
      <c r="S57" s="273"/>
      <c r="T57" s="249"/>
      <c r="U57" s="274"/>
      <c r="V57" s="29" t="s">
        <v>126</v>
      </c>
      <c r="W57" s="52"/>
      <c r="X57" s="52"/>
      <c r="Y57" s="53"/>
      <c r="Z57" s="69"/>
      <c r="AA57" s="184">
        <f>IF(AA55="","",VLOOKUP(AA55,【記載例】シフト記号表!$C$5:$Y$46,23,FALSE))</f>
        <v>2.9999999999999991</v>
      </c>
      <c r="AB57" s="185" t="str">
        <f>IF(AB55="","",VLOOKUP(AB55,【記載例】シフト記号表!$C$5:$Y$46,23,FALSE))</f>
        <v>-</v>
      </c>
      <c r="AC57" s="185">
        <f>IF(AC55="","",VLOOKUP(AC55,【記載例】シフト記号表!$C$5:$Y$46,23,FALSE))</f>
        <v>14</v>
      </c>
      <c r="AD57" s="185" t="str">
        <f>IF(AD55="","",VLOOKUP(AD55,【記載例】シフト記号表!$C$5:$Y$46,23,FALSE))</f>
        <v>-</v>
      </c>
      <c r="AE57" s="185">
        <f>IF(AE55="","",VLOOKUP(AE55,【記載例】シフト記号表!$C$5:$Y$46,23,FALSE))</f>
        <v>2.9999999999999991</v>
      </c>
      <c r="AF57" s="185">
        <f>IF(AF55="","",VLOOKUP(AF55,【記載例】シフト記号表!$C$5:$Y$46,23,FALSE))</f>
        <v>1.9999999999999991</v>
      </c>
      <c r="AG57" s="186" t="str">
        <f>IF(AG55="","",VLOOKUP(AG55,【記載例】シフト記号表!$C$5:$Y$46,23,FALSE))</f>
        <v>-</v>
      </c>
      <c r="AH57" s="184">
        <f>IF(AH55="","",VLOOKUP(AH55,【記載例】シフト記号表!$C$5:$Y$46,23,FALSE))</f>
        <v>1.9999999999999991</v>
      </c>
      <c r="AI57" s="185">
        <f>IF(AI55="","",VLOOKUP(AI55,【記載例】シフト記号表!$C$5:$Y$46,23,FALSE))</f>
        <v>2.9999999999999991</v>
      </c>
      <c r="AJ57" s="185" t="str">
        <f>IF(AJ55="","",VLOOKUP(AJ55,【記載例】シフト記号表!$C$5:$Y$46,23,FALSE))</f>
        <v>-</v>
      </c>
      <c r="AK57" s="185">
        <f>IF(AK55="","",VLOOKUP(AK55,【記載例】シフト記号表!$C$5:$Y$46,23,FALSE))</f>
        <v>14</v>
      </c>
      <c r="AL57" s="185" t="str">
        <f>IF(AL55="","",VLOOKUP(AL55,【記載例】シフト記号表!$C$5:$Y$46,23,FALSE))</f>
        <v>-</v>
      </c>
      <c r="AM57" s="185">
        <f>IF(AM55="","",VLOOKUP(AM55,【記載例】シフト記号表!$C$5:$Y$46,23,FALSE))</f>
        <v>2.9999999999999991</v>
      </c>
      <c r="AN57" s="186" t="str">
        <f>IF(AN55="","",VLOOKUP(AN55,【記載例】シフト記号表!$C$5:$Y$46,23,FALSE))</f>
        <v>-</v>
      </c>
      <c r="AO57" s="184">
        <f>IF(AO55="","",VLOOKUP(AO55,【記載例】シフト記号表!$C$5:$Y$46,23,FALSE))</f>
        <v>1.9999999999999991</v>
      </c>
      <c r="AP57" s="185">
        <f>IF(AP55="","",VLOOKUP(AP55,【記載例】シフト記号表!$C$5:$Y$46,23,FALSE))</f>
        <v>2.9999999999999991</v>
      </c>
      <c r="AQ57" s="185" t="str">
        <f>IF(AQ55="","",VLOOKUP(AQ55,【記載例】シフト記号表!$C$5:$Y$46,23,FALSE))</f>
        <v>-</v>
      </c>
      <c r="AR57" s="185" t="str">
        <f>IF(AR55="","",VLOOKUP(AR55,【記載例】シフト記号表!$C$5:$Y$46,23,FALSE))</f>
        <v>-</v>
      </c>
      <c r="AS57" s="185">
        <f>IF(AS55="","",VLOOKUP(AS55,【記載例】シフト記号表!$C$5:$Y$46,23,FALSE))</f>
        <v>14</v>
      </c>
      <c r="AT57" s="185" t="str">
        <f>IF(AT55="","",VLOOKUP(AT55,【記載例】シフト記号表!$C$5:$Y$46,23,FALSE))</f>
        <v>-</v>
      </c>
      <c r="AU57" s="186">
        <f>IF(AU55="","",VLOOKUP(AU55,【記載例】シフト記号表!$C$5:$Y$46,23,FALSE))</f>
        <v>1.9999999999999991</v>
      </c>
      <c r="AV57" s="184">
        <f>IF(AV55="","",VLOOKUP(AV55,【記載例】シフト記号表!$C$5:$Y$46,23,FALSE))</f>
        <v>1.9999999999999991</v>
      </c>
      <c r="AW57" s="185" t="str">
        <f>IF(AW55="","",VLOOKUP(AW55,【記載例】シフト記号表!$C$5:$Y$46,23,FALSE))</f>
        <v>-</v>
      </c>
      <c r="AX57" s="185">
        <f>IF(AX55="","",VLOOKUP(AX55,【記載例】シフト記号表!$C$5:$Y$46,23,FALSE))</f>
        <v>2.9999999999999991</v>
      </c>
      <c r="AY57" s="185">
        <f>IF(AY55="","",VLOOKUP(AY55,【記載例】シフト記号表!$C$5:$Y$46,23,FALSE))</f>
        <v>1.9999999999999991</v>
      </c>
      <c r="AZ57" s="185" t="str">
        <f>IF(AZ55="","",VLOOKUP(AZ55,【記載例】シフト記号表!$C$5:$Y$46,23,FALSE))</f>
        <v>-</v>
      </c>
      <c r="BA57" s="185">
        <f>IF(BA55="","",VLOOKUP(BA55,【記載例】シフト記号表!$C$5:$Y$46,23,FALSE))</f>
        <v>14</v>
      </c>
      <c r="BB57" s="186" t="str">
        <f>IF(BB55="","",VLOOKUP(BB55,【記載例】シフト記号表!$C$5:$Y$46,23,FALSE))</f>
        <v>-</v>
      </c>
      <c r="BC57" s="184" t="str">
        <f>IF(BC55="","",VLOOKUP(BC55,【記載例】シフト記号表!$C$5:$Y$46,23,FALSE))</f>
        <v/>
      </c>
      <c r="BD57" s="185" t="str">
        <f>IF(BD55="","",VLOOKUP(BD55,【記載例】シフト記号表!$C$5:$Y$46,23,FALSE))</f>
        <v/>
      </c>
      <c r="BE57" s="187" t="str">
        <f>IF(BE55="","",VLOOKUP(BE55,【記載例】シフト記号表!$C$5:$Y$46,23,FALSE))</f>
        <v/>
      </c>
      <c r="BF57" s="289">
        <f>IF($BI$3="計画",SUM(AA57:BB57),IF($BI$3="実績",SUM(AA57:BE57),""))</f>
        <v>86</v>
      </c>
      <c r="BG57" s="290"/>
      <c r="BH57" s="238"/>
      <c r="BI57" s="239"/>
      <c r="BJ57" s="234"/>
      <c r="BK57" s="235"/>
      <c r="BL57" s="235"/>
      <c r="BM57" s="235"/>
      <c r="BN57" s="236"/>
    </row>
    <row r="58" spans="2:66" ht="20.25" customHeight="1" x14ac:dyDescent="0.4">
      <c r="B58" s="60"/>
      <c r="C58" s="419"/>
      <c r="D58" s="421" t="s">
        <v>181</v>
      </c>
      <c r="E58" s="422"/>
      <c r="F58" s="423"/>
      <c r="G58" s="327"/>
      <c r="H58" s="328"/>
      <c r="I58" s="209"/>
      <c r="J58" s="210"/>
      <c r="K58" s="209"/>
      <c r="L58" s="210"/>
      <c r="M58" s="265"/>
      <c r="N58" s="266"/>
      <c r="O58" s="329"/>
      <c r="P58" s="330"/>
      <c r="Q58" s="330"/>
      <c r="R58" s="328"/>
      <c r="S58" s="269" t="s">
        <v>192</v>
      </c>
      <c r="T58" s="243"/>
      <c r="U58" s="270"/>
      <c r="V58" s="25" t="s">
        <v>18</v>
      </c>
      <c r="W58" s="31"/>
      <c r="X58" s="31"/>
      <c r="Y58" s="19"/>
      <c r="Z58" s="65"/>
      <c r="AA58" s="211" t="s">
        <v>44</v>
      </c>
      <c r="AB58" s="212" t="s">
        <v>216</v>
      </c>
      <c r="AC58" s="212" t="s">
        <v>44</v>
      </c>
      <c r="AD58" s="212" t="s">
        <v>218</v>
      </c>
      <c r="AE58" s="212" t="s">
        <v>217</v>
      </c>
      <c r="AF58" s="212" t="s">
        <v>44</v>
      </c>
      <c r="AG58" s="213" t="s">
        <v>218</v>
      </c>
      <c r="AH58" s="211" t="s">
        <v>218</v>
      </c>
      <c r="AI58" s="212" t="s">
        <v>44</v>
      </c>
      <c r="AJ58" s="212" t="s">
        <v>216</v>
      </c>
      <c r="AK58" s="212" t="s">
        <v>44</v>
      </c>
      <c r="AL58" s="212" t="s">
        <v>218</v>
      </c>
      <c r="AM58" s="212" t="s">
        <v>217</v>
      </c>
      <c r="AN58" s="213" t="s">
        <v>44</v>
      </c>
      <c r="AO58" s="211" t="s">
        <v>218</v>
      </c>
      <c r="AP58" s="212" t="s">
        <v>217</v>
      </c>
      <c r="AQ58" s="212" t="s">
        <v>44</v>
      </c>
      <c r="AR58" s="212" t="s">
        <v>216</v>
      </c>
      <c r="AS58" s="212" t="s">
        <v>44</v>
      </c>
      <c r="AT58" s="212" t="s">
        <v>218</v>
      </c>
      <c r="AU58" s="213" t="s">
        <v>44</v>
      </c>
      <c r="AV58" s="211" t="s">
        <v>44</v>
      </c>
      <c r="AW58" s="212" t="s">
        <v>218</v>
      </c>
      <c r="AX58" s="212" t="s">
        <v>217</v>
      </c>
      <c r="AY58" s="212" t="s">
        <v>44</v>
      </c>
      <c r="AZ58" s="212" t="s">
        <v>216</v>
      </c>
      <c r="BA58" s="212" t="s">
        <v>44</v>
      </c>
      <c r="BB58" s="213" t="s">
        <v>218</v>
      </c>
      <c r="BC58" s="211"/>
      <c r="BD58" s="212"/>
      <c r="BE58" s="214"/>
      <c r="BF58" s="275"/>
      <c r="BG58" s="276"/>
      <c r="BH58" s="251"/>
      <c r="BI58" s="252"/>
      <c r="BJ58" s="242"/>
      <c r="BK58" s="243"/>
      <c r="BL58" s="243"/>
      <c r="BM58" s="243"/>
      <c r="BN58" s="244"/>
    </row>
    <row r="59" spans="2:66" ht="20.25" customHeight="1" x14ac:dyDescent="0.4">
      <c r="B59" s="58">
        <f>B56+1</f>
        <v>14</v>
      </c>
      <c r="C59" s="420"/>
      <c r="D59" s="424"/>
      <c r="E59" s="422"/>
      <c r="F59" s="423"/>
      <c r="G59" s="263" t="s">
        <v>134</v>
      </c>
      <c r="H59" s="264"/>
      <c r="I59" s="207"/>
      <c r="J59" s="208"/>
      <c r="K59" s="207"/>
      <c r="L59" s="208"/>
      <c r="M59" s="277" t="s">
        <v>112</v>
      </c>
      <c r="N59" s="278"/>
      <c r="O59" s="267" t="s">
        <v>113</v>
      </c>
      <c r="P59" s="268"/>
      <c r="Q59" s="268"/>
      <c r="R59" s="264"/>
      <c r="S59" s="271"/>
      <c r="T59" s="246"/>
      <c r="U59" s="272"/>
      <c r="V59" s="27" t="s">
        <v>84</v>
      </c>
      <c r="W59" s="28"/>
      <c r="X59" s="28"/>
      <c r="Y59" s="23"/>
      <c r="Z59" s="63"/>
      <c r="AA59" s="180" t="str">
        <f>IF(AA58="","",VLOOKUP(AA58,【記載例】シフト記号表!$C$5:$W$46,21,FALSE))</f>
        <v>-</v>
      </c>
      <c r="AB59" s="181">
        <f>IF(AB58="","",VLOOKUP(AB58,【記載例】シフト記号表!$C$5:$W$46,21,FALSE))</f>
        <v>2</v>
      </c>
      <c r="AC59" s="181" t="str">
        <f>IF(AC58="","",VLOOKUP(AC58,【記載例】シフト記号表!$C$5:$W$46,21,FALSE))</f>
        <v>-</v>
      </c>
      <c r="AD59" s="181">
        <f>IF(AD58="","",VLOOKUP(AD58,【記載例】シフト記号表!$C$5:$W$46,21,FALSE))</f>
        <v>5.0000000000000009</v>
      </c>
      <c r="AE59" s="181">
        <f>IF(AE58="","",VLOOKUP(AE58,【記載例】シフト記号表!$C$5:$W$46,21,FALSE))</f>
        <v>5.9999999999999991</v>
      </c>
      <c r="AF59" s="181" t="str">
        <f>IF(AF58="","",VLOOKUP(AF58,【記載例】シフト記号表!$C$5:$W$46,21,FALSE))</f>
        <v>-</v>
      </c>
      <c r="AG59" s="182">
        <f>IF(AG58="","",VLOOKUP(AG58,【記載例】シフト記号表!$C$5:$W$46,21,FALSE))</f>
        <v>5.0000000000000009</v>
      </c>
      <c r="AH59" s="180">
        <f>IF(AH58="","",VLOOKUP(AH58,【記載例】シフト記号表!$C$5:$W$46,21,FALSE))</f>
        <v>5.0000000000000009</v>
      </c>
      <c r="AI59" s="181" t="str">
        <f>IF(AI58="","",VLOOKUP(AI58,【記載例】シフト記号表!$C$5:$W$46,21,FALSE))</f>
        <v>-</v>
      </c>
      <c r="AJ59" s="181">
        <f>IF(AJ58="","",VLOOKUP(AJ58,【記載例】シフト記号表!$C$5:$W$46,21,FALSE))</f>
        <v>2</v>
      </c>
      <c r="AK59" s="181" t="str">
        <f>IF(AK58="","",VLOOKUP(AK58,【記載例】シフト記号表!$C$5:$W$46,21,FALSE))</f>
        <v>-</v>
      </c>
      <c r="AL59" s="181">
        <f>IF(AL58="","",VLOOKUP(AL58,【記載例】シフト記号表!$C$5:$W$46,21,FALSE))</f>
        <v>5.0000000000000009</v>
      </c>
      <c r="AM59" s="181">
        <f>IF(AM58="","",VLOOKUP(AM58,【記載例】シフト記号表!$C$5:$W$46,21,FALSE))</f>
        <v>5.9999999999999991</v>
      </c>
      <c r="AN59" s="182" t="str">
        <f>IF(AN58="","",VLOOKUP(AN58,【記載例】シフト記号表!$C$5:$W$46,21,FALSE))</f>
        <v>-</v>
      </c>
      <c r="AO59" s="180">
        <f>IF(AO58="","",VLOOKUP(AO58,【記載例】シフト記号表!$C$5:$W$46,21,FALSE))</f>
        <v>5.0000000000000009</v>
      </c>
      <c r="AP59" s="181">
        <f>IF(AP58="","",VLOOKUP(AP58,【記載例】シフト記号表!$C$5:$W$46,21,FALSE))</f>
        <v>5.9999999999999991</v>
      </c>
      <c r="AQ59" s="181" t="str">
        <f>IF(AQ58="","",VLOOKUP(AQ58,【記載例】シフト記号表!$C$5:$W$46,21,FALSE))</f>
        <v>-</v>
      </c>
      <c r="AR59" s="181">
        <f>IF(AR58="","",VLOOKUP(AR58,【記載例】シフト記号表!$C$5:$W$46,21,FALSE))</f>
        <v>2</v>
      </c>
      <c r="AS59" s="181" t="str">
        <f>IF(AS58="","",VLOOKUP(AS58,【記載例】シフト記号表!$C$5:$W$46,21,FALSE))</f>
        <v>-</v>
      </c>
      <c r="AT59" s="181">
        <f>IF(AT58="","",VLOOKUP(AT58,【記載例】シフト記号表!$C$5:$W$46,21,FALSE))</f>
        <v>5.0000000000000009</v>
      </c>
      <c r="AU59" s="182" t="str">
        <f>IF(AU58="","",VLOOKUP(AU58,【記載例】シフト記号表!$C$5:$W$46,21,FALSE))</f>
        <v>-</v>
      </c>
      <c r="AV59" s="180" t="str">
        <f>IF(AV58="","",VLOOKUP(AV58,【記載例】シフト記号表!$C$5:$W$46,21,FALSE))</f>
        <v>-</v>
      </c>
      <c r="AW59" s="181">
        <f>IF(AW58="","",VLOOKUP(AW58,【記載例】シフト記号表!$C$5:$W$46,21,FALSE))</f>
        <v>5.0000000000000009</v>
      </c>
      <c r="AX59" s="181">
        <f>IF(AX58="","",VLOOKUP(AX58,【記載例】シフト記号表!$C$5:$W$46,21,FALSE))</f>
        <v>5.9999999999999991</v>
      </c>
      <c r="AY59" s="181" t="str">
        <f>IF(AY58="","",VLOOKUP(AY58,【記載例】シフト記号表!$C$5:$W$46,21,FALSE))</f>
        <v>-</v>
      </c>
      <c r="AZ59" s="181">
        <f>IF(AZ58="","",VLOOKUP(AZ58,【記載例】シフト記号表!$C$5:$W$46,21,FALSE))</f>
        <v>2</v>
      </c>
      <c r="BA59" s="181" t="str">
        <f>IF(BA58="","",VLOOKUP(BA58,【記載例】シフト記号表!$C$5:$W$46,21,FALSE))</f>
        <v>-</v>
      </c>
      <c r="BB59" s="182">
        <f>IF(BB58="","",VLOOKUP(BB58,【記載例】シフト記号表!$C$5:$W$46,21,FALSE))</f>
        <v>5.0000000000000009</v>
      </c>
      <c r="BC59" s="180" t="str">
        <f>IF(BC58="","",VLOOKUP(BC58,【記載例】シフト記号表!$C$5:$W$46,21,FALSE))</f>
        <v/>
      </c>
      <c r="BD59" s="181" t="str">
        <f>IF(BD58="","",VLOOKUP(BD58,【記載例】シフト記号表!$C$5:$W$46,21,FALSE))</f>
        <v/>
      </c>
      <c r="BE59" s="183" t="str">
        <f>IF(BE58="","",VLOOKUP(BE58,【記載例】シフト記号表!$C$5:$W$46,21,FALSE))</f>
        <v/>
      </c>
      <c r="BF59" s="279">
        <f>IF($BI$3="計画",SUM(AA59:BB59),IF($BI$3="実績",SUM(AA59:BE59),""))</f>
        <v>72</v>
      </c>
      <c r="BG59" s="280"/>
      <c r="BH59" s="253">
        <f>IF($BI$3="計画",BF59/4,IF($BI$3="実績",(BF59/($BI$7/7)),""))</f>
        <v>16.8</v>
      </c>
      <c r="BI59" s="254"/>
      <c r="BJ59" s="245"/>
      <c r="BK59" s="246"/>
      <c r="BL59" s="246"/>
      <c r="BM59" s="246"/>
      <c r="BN59" s="247"/>
    </row>
    <row r="60" spans="2:66" ht="20.25" customHeight="1" x14ac:dyDescent="0.4">
      <c r="B60" s="59"/>
      <c r="C60" s="420"/>
      <c r="D60" s="424"/>
      <c r="E60" s="422"/>
      <c r="F60" s="423"/>
      <c r="G60" s="281"/>
      <c r="H60" s="282"/>
      <c r="I60" s="283" t="str">
        <f>G59</f>
        <v>介護職員</v>
      </c>
      <c r="J60" s="282"/>
      <c r="K60" s="283" t="str">
        <f>M59</f>
        <v>A</v>
      </c>
      <c r="L60" s="282"/>
      <c r="M60" s="284"/>
      <c r="N60" s="285"/>
      <c r="O60" s="286"/>
      <c r="P60" s="287"/>
      <c r="Q60" s="287"/>
      <c r="R60" s="288"/>
      <c r="S60" s="273"/>
      <c r="T60" s="249"/>
      <c r="U60" s="274"/>
      <c r="V60" s="160" t="s">
        <v>126</v>
      </c>
      <c r="W60" s="52"/>
      <c r="X60" s="52"/>
      <c r="Y60" s="53"/>
      <c r="Z60" s="69"/>
      <c r="AA60" s="184" t="str">
        <f>IF(AA58="","",VLOOKUP(AA58,【記載例】シフト記号表!$C$5:$Y$46,23,FALSE))</f>
        <v>-</v>
      </c>
      <c r="AB60" s="185">
        <f>IF(AB58="","",VLOOKUP(AB58,【記載例】シフト記号表!$C$5:$Y$46,23,FALSE))</f>
        <v>14</v>
      </c>
      <c r="AC60" s="185" t="str">
        <f>IF(AC58="","",VLOOKUP(AC58,【記載例】シフト記号表!$C$5:$Y$46,23,FALSE))</f>
        <v>-</v>
      </c>
      <c r="AD60" s="185">
        <f>IF(AD58="","",VLOOKUP(AD58,【記載例】シフト記号表!$C$5:$Y$46,23,FALSE))</f>
        <v>2.9999999999999991</v>
      </c>
      <c r="AE60" s="185">
        <f>IF(AE58="","",VLOOKUP(AE58,【記載例】シフト記号表!$C$5:$Y$46,23,FALSE))</f>
        <v>1.9999999999999991</v>
      </c>
      <c r="AF60" s="185" t="str">
        <f>IF(AF58="","",VLOOKUP(AF58,【記載例】シフト記号表!$C$5:$Y$46,23,FALSE))</f>
        <v>-</v>
      </c>
      <c r="AG60" s="186">
        <f>IF(AG58="","",VLOOKUP(AG58,【記載例】シフト記号表!$C$5:$Y$46,23,FALSE))</f>
        <v>2.9999999999999991</v>
      </c>
      <c r="AH60" s="184">
        <f>IF(AH58="","",VLOOKUP(AH58,【記載例】シフト記号表!$C$5:$Y$46,23,FALSE))</f>
        <v>2.9999999999999991</v>
      </c>
      <c r="AI60" s="185" t="str">
        <f>IF(AI58="","",VLOOKUP(AI58,【記載例】シフト記号表!$C$5:$Y$46,23,FALSE))</f>
        <v>-</v>
      </c>
      <c r="AJ60" s="185">
        <f>IF(AJ58="","",VLOOKUP(AJ58,【記載例】シフト記号表!$C$5:$Y$46,23,FALSE))</f>
        <v>14</v>
      </c>
      <c r="AK60" s="185" t="str">
        <f>IF(AK58="","",VLOOKUP(AK58,【記載例】シフト記号表!$C$5:$Y$46,23,FALSE))</f>
        <v>-</v>
      </c>
      <c r="AL60" s="185">
        <f>IF(AL58="","",VLOOKUP(AL58,【記載例】シフト記号表!$C$5:$Y$46,23,FALSE))</f>
        <v>2.9999999999999991</v>
      </c>
      <c r="AM60" s="185">
        <f>IF(AM58="","",VLOOKUP(AM58,【記載例】シフト記号表!$C$5:$Y$46,23,FALSE))</f>
        <v>1.9999999999999991</v>
      </c>
      <c r="AN60" s="186" t="str">
        <f>IF(AN58="","",VLOOKUP(AN58,【記載例】シフト記号表!$C$5:$Y$46,23,FALSE))</f>
        <v>-</v>
      </c>
      <c r="AO60" s="184">
        <f>IF(AO58="","",VLOOKUP(AO58,【記載例】シフト記号表!$C$5:$Y$46,23,FALSE))</f>
        <v>2.9999999999999991</v>
      </c>
      <c r="AP60" s="185">
        <f>IF(AP58="","",VLOOKUP(AP58,【記載例】シフト記号表!$C$5:$Y$46,23,FALSE))</f>
        <v>1.9999999999999991</v>
      </c>
      <c r="AQ60" s="185" t="str">
        <f>IF(AQ58="","",VLOOKUP(AQ58,【記載例】シフト記号表!$C$5:$Y$46,23,FALSE))</f>
        <v>-</v>
      </c>
      <c r="AR60" s="185">
        <f>IF(AR58="","",VLOOKUP(AR58,【記載例】シフト記号表!$C$5:$Y$46,23,FALSE))</f>
        <v>14</v>
      </c>
      <c r="AS60" s="185" t="str">
        <f>IF(AS58="","",VLOOKUP(AS58,【記載例】シフト記号表!$C$5:$Y$46,23,FALSE))</f>
        <v>-</v>
      </c>
      <c r="AT60" s="185">
        <f>IF(AT58="","",VLOOKUP(AT58,【記載例】シフト記号表!$C$5:$Y$46,23,FALSE))</f>
        <v>2.9999999999999991</v>
      </c>
      <c r="AU60" s="186" t="str">
        <f>IF(AU58="","",VLOOKUP(AU58,【記載例】シフト記号表!$C$5:$Y$46,23,FALSE))</f>
        <v>-</v>
      </c>
      <c r="AV60" s="184" t="str">
        <f>IF(AV58="","",VLOOKUP(AV58,【記載例】シフト記号表!$C$5:$Y$46,23,FALSE))</f>
        <v>-</v>
      </c>
      <c r="AW60" s="185">
        <f>IF(AW58="","",VLOOKUP(AW58,【記載例】シフト記号表!$C$5:$Y$46,23,FALSE))</f>
        <v>2.9999999999999991</v>
      </c>
      <c r="AX60" s="185">
        <f>IF(AX58="","",VLOOKUP(AX58,【記載例】シフト記号表!$C$5:$Y$46,23,FALSE))</f>
        <v>1.9999999999999991</v>
      </c>
      <c r="AY60" s="185" t="str">
        <f>IF(AY58="","",VLOOKUP(AY58,【記載例】シフト記号表!$C$5:$Y$46,23,FALSE))</f>
        <v>-</v>
      </c>
      <c r="AZ60" s="185">
        <f>IF(AZ58="","",VLOOKUP(AZ58,【記載例】シフト記号表!$C$5:$Y$46,23,FALSE))</f>
        <v>14</v>
      </c>
      <c r="BA60" s="185" t="str">
        <f>IF(BA58="","",VLOOKUP(BA58,【記載例】シフト記号表!$C$5:$Y$46,23,FALSE))</f>
        <v>-</v>
      </c>
      <c r="BB60" s="186">
        <f>IF(BB58="","",VLOOKUP(BB58,【記載例】シフト記号表!$C$5:$Y$46,23,FALSE))</f>
        <v>2.9999999999999991</v>
      </c>
      <c r="BC60" s="184" t="str">
        <f>IF(BC58="","",VLOOKUP(BC58,【記載例】シフト記号表!$C$5:$Y$46,23,FALSE))</f>
        <v/>
      </c>
      <c r="BD60" s="185" t="str">
        <f>IF(BD58="","",VLOOKUP(BD58,【記載例】シフト記号表!$C$5:$Y$46,23,FALSE))</f>
        <v/>
      </c>
      <c r="BE60" s="187" t="str">
        <f>IF(BE58="","",VLOOKUP(BE58,【記載例】シフト記号表!$C$5:$Y$46,23,FALSE))</f>
        <v/>
      </c>
      <c r="BF60" s="289">
        <f>IF($BI$3="計画",SUM(AA60:BB60),IF($BI$3="実績",SUM(AA60:BE60),""))</f>
        <v>88</v>
      </c>
      <c r="BG60" s="290"/>
      <c r="BH60" s="255">
        <f>IF($BI$3="計画",BF60/4,IF($BI$3="実績",(BF60/($BI$7/7)),""))</f>
        <v>20.533333333333335</v>
      </c>
      <c r="BI60" s="256"/>
      <c r="BJ60" s="248"/>
      <c r="BK60" s="249"/>
      <c r="BL60" s="249"/>
      <c r="BM60" s="249"/>
      <c r="BN60" s="250"/>
    </row>
    <row r="61" spans="2:66" ht="20.25" customHeight="1" x14ac:dyDescent="0.4">
      <c r="B61" s="60"/>
      <c r="C61" s="419"/>
      <c r="D61" s="421" t="s">
        <v>181</v>
      </c>
      <c r="E61" s="422"/>
      <c r="F61" s="423"/>
      <c r="G61" s="263"/>
      <c r="H61" s="264"/>
      <c r="I61" s="207"/>
      <c r="J61" s="208"/>
      <c r="K61" s="207"/>
      <c r="L61" s="208"/>
      <c r="M61" s="265"/>
      <c r="N61" s="266"/>
      <c r="O61" s="267"/>
      <c r="P61" s="268"/>
      <c r="Q61" s="268"/>
      <c r="R61" s="264"/>
      <c r="S61" s="269" t="s">
        <v>193</v>
      </c>
      <c r="T61" s="243"/>
      <c r="U61" s="270"/>
      <c r="V61" s="25" t="s">
        <v>18</v>
      </c>
      <c r="W61" s="32"/>
      <c r="X61" s="32"/>
      <c r="Y61" s="20"/>
      <c r="Z61" s="68"/>
      <c r="AA61" s="211" t="s">
        <v>218</v>
      </c>
      <c r="AB61" s="212" t="s">
        <v>44</v>
      </c>
      <c r="AC61" s="212" t="s">
        <v>216</v>
      </c>
      <c r="AD61" s="212" t="s">
        <v>44</v>
      </c>
      <c r="AE61" s="212" t="s">
        <v>218</v>
      </c>
      <c r="AF61" s="212" t="s">
        <v>217</v>
      </c>
      <c r="AG61" s="213" t="s">
        <v>44</v>
      </c>
      <c r="AH61" s="211" t="s">
        <v>217</v>
      </c>
      <c r="AI61" s="212" t="s">
        <v>218</v>
      </c>
      <c r="AJ61" s="212" t="s">
        <v>44</v>
      </c>
      <c r="AK61" s="212" t="s">
        <v>216</v>
      </c>
      <c r="AL61" s="212" t="s">
        <v>44</v>
      </c>
      <c r="AM61" s="212" t="s">
        <v>218</v>
      </c>
      <c r="AN61" s="213" t="s">
        <v>44</v>
      </c>
      <c r="AO61" s="211" t="s">
        <v>217</v>
      </c>
      <c r="AP61" s="212" t="s">
        <v>218</v>
      </c>
      <c r="AQ61" s="212" t="s">
        <v>44</v>
      </c>
      <c r="AR61" s="212" t="s">
        <v>44</v>
      </c>
      <c r="AS61" s="212" t="s">
        <v>216</v>
      </c>
      <c r="AT61" s="212" t="s">
        <v>44</v>
      </c>
      <c r="AU61" s="213" t="s">
        <v>217</v>
      </c>
      <c r="AV61" s="211" t="s">
        <v>217</v>
      </c>
      <c r="AW61" s="212" t="s">
        <v>44</v>
      </c>
      <c r="AX61" s="212" t="s">
        <v>218</v>
      </c>
      <c r="AY61" s="212" t="s">
        <v>217</v>
      </c>
      <c r="AZ61" s="212" t="s">
        <v>44</v>
      </c>
      <c r="BA61" s="212" t="s">
        <v>216</v>
      </c>
      <c r="BB61" s="213" t="s">
        <v>44</v>
      </c>
      <c r="BC61" s="211"/>
      <c r="BD61" s="212"/>
      <c r="BE61" s="214"/>
      <c r="BF61" s="275"/>
      <c r="BG61" s="276"/>
      <c r="BH61" s="251"/>
      <c r="BI61" s="252"/>
      <c r="BJ61" s="242"/>
      <c r="BK61" s="243"/>
      <c r="BL61" s="243"/>
      <c r="BM61" s="243"/>
      <c r="BN61" s="244"/>
    </row>
    <row r="62" spans="2:66" ht="20.25" customHeight="1" x14ac:dyDescent="0.4">
      <c r="B62" s="58">
        <f>B59+1</f>
        <v>15</v>
      </c>
      <c r="C62" s="420"/>
      <c r="D62" s="424"/>
      <c r="E62" s="422"/>
      <c r="F62" s="423"/>
      <c r="G62" s="263" t="s">
        <v>134</v>
      </c>
      <c r="H62" s="264"/>
      <c r="I62" s="207"/>
      <c r="J62" s="208"/>
      <c r="K62" s="207"/>
      <c r="L62" s="208"/>
      <c r="M62" s="277" t="s">
        <v>112</v>
      </c>
      <c r="N62" s="278"/>
      <c r="O62" s="267" t="s">
        <v>113</v>
      </c>
      <c r="P62" s="268"/>
      <c r="Q62" s="268"/>
      <c r="R62" s="264"/>
      <c r="S62" s="271"/>
      <c r="T62" s="246"/>
      <c r="U62" s="272"/>
      <c r="V62" s="27" t="s">
        <v>84</v>
      </c>
      <c r="W62" s="28"/>
      <c r="X62" s="28"/>
      <c r="Y62" s="23"/>
      <c r="Z62" s="63"/>
      <c r="AA62" s="180">
        <f>IF(AA61="","",VLOOKUP(AA61,【記載例】シフト記号表!$C$5:$W$46,21,FALSE))</f>
        <v>5.0000000000000009</v>
      </c>
      <c r="AB62" s="181" t="str">
        <f>IF(AB61="","",VLOOKUP(AB61,【記載例】シフト記号表!$C$5:$W$46,21,FALSE))</f>
        <v>-</v>
      </c>
      <c r="AC62" s="181">
        <f>IF(AC61="","",VLOOKUP(AC61,【記載例】シフト記号表!$C$5:$W$46,21,FALSE))</f>
        <v>2</v>
      </c>
      <c r="AD62" s="181" t="str">
        <f>IF(AD61="","",VLOOKUP(AD61,【記載例】シフト記号表!$C$5:$W$46,21,FALSE))</f>
        <v>-</v>
      </c>
      <c r="AE62" s="181">
        <f>IF(AE61="","",VLOOKUP(AE61,【記載例】シフト記号表!$C$5:$W$46,21,FALSE))</f>
        <v>5.0000000000000009</v>
      </c>
      <c r="AF62" s="181">
        <f>IF(AF61="","",VLOOKUP(AF61,【記載例】シフト記号表!$C$5:$W$46,21,FALSE))</f>
        <v>5.9999999999999991</v>
      </c>
      <c r="AG62" s="182" t="str">
        <f>IF(AG61="","",VLOOKUP(AG61,【記載例】シフト記号表!$C$5:$W$46,21,FALSE))</f>
        <v>-</v>
      </c>
      <c r="AH62" s="180">
        <f>IF(AH61="","",VLOOKUP(AH61,【記載例】シフト記号表!$C$5:$W$46,21,FALSE))</f>
        <v>5.9999999999999991</v>
      </c>
      <c r="AI62" s="181">
        <f>IF(AI61="","",VLOOKUP(AI61,【記載例】シフト記号表!$C$5:$W$46,21,FALSE))</f>
        <v>5.0000000000000009</v>
      </c>
      <c r="AJ62" s="181" t="str">
        <f>IF(AJ61="","",VLOOKUP(AJ61,【記載例】シフト記号表!$C$5:$W$46,21,FALSE))</f>
        <v>-</v>
      </c>
      <c r="AK62" s="181">
        <f>IF(AK61="","",VLOOKUP(AK61,【記載例】シフト記号表!$C$5:$W$46,21,FALSE))</f>
        <v>2</v>
      </c>
      <c r="AL62" s="181" t="str">
        <f>IF(AL61="","",VLOOKUP(AL61,【記載例】シフト記号表!$C$5:$W$46,21,FALSE))</f>
        <v>-</v>
      </c>
      <c r="AM62" s="181">
        <f>IF(AM61="","",VLOOKUP(AM61,【記載例】シフト記号表!$C$5:$W$46,21,FALSE))</f>
        <v>5.0000000000000009</v>
      </c>
      <c r="AN62" s="182" t="str">
        <f>IF(AN61="","",VLOOKUP(AN61,【記載例】シフト記号表!$C$5:$W$46,21,FALSE))</f>
        <v>-</v>
      </c>
      <c r="AO62" s="180">
        <f>IF(AO61="","",VLOOKUP(AO61,【記載例】シフト記号表!$C$5:$W$46,21,FALSE))</f>
        <v>5.9999999999999991</v>
      </c>
      <c r="AP62" s="181">
        <f>IF(AP61="","",VLOOKUP(AP61,【記載例】シフト記号表!$C$5:$W$46,21,FALSE))</f>
        <v>5.0000000000000009</v>
      </c>
      <c r="AQ62" s="181" t="str">
        <f>IF(AQ61="","",VLOOKUP(AQ61,【記載例】シフト記号表!$C$5:$W$46,21,FALSE))</f>
        <v>-</v>
      </c>
      <c r="AR62" s="181" t="str">
        <f>IF(AR61="","",VLOOKUP(AR61,【記載例】シフト記号表!$C$5:$W$46,21,FALSE))</f>
        <v>-</v>
      </c>
      <c r="AS62" s="181">
        <f>IF(AS61="","",VLOOKUP(AS61,【記載例】シフト記号表!$C$5:$W$46,21,FALSE))</f>
        <v>2</v>
      </c>
      <c r="AT62" s="181" t="str">
        <f>IF(AT61="","",VLOOKUP(AT61,【記載例】シフト記号表!$C$5:$W$46,21,FALSE))</f>
        <v>-</v>
      </c>
      <c r="AU62" s="182">
        <f>IF(AU61="","",VLOOKUP(AU61,【記載例】シフト記号表!$C$5:$W$46,21,FALSE))</f>
        <v>5.9999999999999991</v>
      </c>
      <c r="AV62" s="180">
        <f>IF(AV61="","",VLOOKUP(AV61,【記載例】シフト記号表!$C$5:$W$46,21,FALSE))</f>
        <v>5.9999999999999991</v>
      </c>
      <c r="AW62" s="181" t="str">
        <f>IF(AW61="","",VLOOKUP(AW61,【記載例】シフト記号表!$C$5:$W$46,21,FALSE))</f>
        <v>-</v>
      </c>
      <c r="AX62" s="181">
        <f>IF(AX61="","",VLOOKUP(AX61,【記載例】シフト記号表!$C$5:$W$46,21,FALSE))</f>
        <v>5.0000000000000009</v>
      </c>
      <c r="AY62" s="181">
        <f>IF(AY61="","",VLOOKUP(AY61,【記載例】シフト記号表!$C$5:$W$46,21,FALSE))</f>
        <v>5.9999999999999991</v>
      </c>
      <c r="AZ62" s="181" t="str">
        <f>IF(AZ61="","",VLOOKUP(AZ61,【記載例】シフト記号表!$C$5:$W$46,21,FALSE))</f>
        <v>-</v>
      </c>
      <c r="BA62" s="181">
        <f>IF(BA61="","",VLOOKUP(BA61,【記載例】シフト記号表!$C$5:$W$46,21,FALSE))</f>
        <v>2</v>
      </c>
      <c r="BB62" s="182" t="str">
        <f>IF(BB61="","",VLOOKUP(BB61,【記載例】シフト記号表!$C$5:$W$46,21,FALSE))</f>
        <v>-</v>
      </c>
      <c r="BC62" s="180" t="str">
        <f>IF(BC61="","",VLOOKUP(BC61,【記載例】シフト記号表!$C$5:$W$46,21,FALSE))</f>
        <v/>
      </c>
      <c r="BD62" s="181" t="str">
        <f>IF(BD61="","",VLOOKUP(BD61,【記載例】シフト記号表!$C$5:$W$46,21,FALSE))</f>
        <v/>
      </c>
      <c r="BE62" s="183" t="str">
        <f>IF(BE61="","",VLOOKUP(BE61,【記載例】シフト記号表!$C$5:$W$46,21,FALSE))</f>
        <v/>
      </c>
      <c r="BF62" s="279">
        <f>IF($BI$3="計画",SUM(AA62:BB62),IF($BI$3="実績",SUM(AA62:BE62),""))</f>
        <v>74</v>
      </c>
      <c r="BG62" s="280"/>
      <c r="BH62" s="253">
        <f>IF($BI$3="計画",BF62/4,IF($BI$3="実績",(BF62/($BI$7/7)),""))</f>
        <v>17.266666666666666</v>
      </c>
      <c r="BI62" s="254"/>
      <c r="BJ62" s="245"/>
      <c r="BK62" s="246"/>
      <c r="BL62" s="246"/>
      <c r="BM62" s="246"/>
      <c r="BN62" s="247"/>
    </row>
    <row r="63" spans="2:66" ht="20.25" customHeight="1" x14ac:dyDescent="0.4">
      <c r="B63" s="59"/>
      <c r="C63" s="420"/>
      <c r="D63" s="424"/>
      <c r="E63" s="422"/>
      <c r="F63" s="423"/>
      <c r="G63" s="281"/>
      <c r="H63" s="282"/>
      <c r="I63" s="283" t="str">
        <f>G62</f>
        <v>介護職員</v>
      </c>
      <c r="J63" s="282"/>
      <c r="K63" s="283" t="str">
        <f>M62</f>
        <v>A</v>
      </c>
      <c r="L63" s="282"/>
      <c r="M63" s="284"/>
      <c r="N63" s="285"/>
      <c r="O63" s="286"/>
      <c r="P63" s="287"/>
      <c r="Q63" s="287"/>
      <c r="R63" s="288"/>
      <c r="S63" s="273"/>
      <c r="T63" s="249"/>
      <c r="U63" s="274"/>
      <c r="V63" s="29" t="s">
        <v>126</v>
      </c>
      <c r="W63" s="52"/>
      <c r="X63" s="52"/>
      <c r="Y63" s="53"/>
      <c r="Z63" s="69"/>
      <c r="AA63" s="184">
        <f>IF(AA61="","",VLOOKUP(AA61,【記載例】シフト記号表!$C$5:$Y$46,23,FALSE))</f>
        <v>2.9999999999999991</v>
      </c>
      <c r="AB63" s="185" t="str">
        <f>IF(AB61="","",VLOOKUP(AB61,【記載例】シフト記号表!$C$5:$Y$46,23,FALSE))</f>
        <v>-</v>
      </c>
      <c r="AC63" s="185">
        <f>IF(AC61="","",VLOOKUP(AC61,【記載例】シフト記号表!$C$5:$Y$46,23,FALSE))</f>
        <v>14</v>
      </c>
      <c r="AD63" s="185" t="str">
        <f>IF(AD61="","",VLOOKUP(AD61,【記載例】シフト記号表!$C$5:$Y$46,23,FALSE))</f>
        <v>-</v>
      </c>
      <c r="AE63" s="185">
        <f>IF(AE61="","",VLOOKUP(AE61,【記載例】シフト記号表!$C$5:$Y$46,23,FALSE))</f>
        <v>2.9999999999999991</v>
      </c>
      <c r="AF63" s="185">
        <f>IF(AF61="","",VLOOKUP(AF61,【記載例】シフト記号表!$C$5:$Y$46,23,FALSE))</f>
        <v>1.9999999999999991</v>
      </c>
      <c r="AG63" s="186" t="str">
        <f>IF(AG61="","",VLOOKUP(AG61,【記載例】シフト記号表!$C$5:$Y$46,23,FALSE))</f>
        <v>-</v>
      </c>
      <c r="AH63" s="184">
        <f>IF(AH61="","",VLOOKUP(AH61,【記載例】シフト記号表!$C$5:$Y$46,23,FALSE))</f>
        <v>1.9999999999999991</v>
      </c>
      <c r="AI63" s="185">
        <f>IF(AI61="","",VLOOKUP(AI61,【記載例】シフト記号表!$C$5:$Y$46,23,FALSE))</f>
        <v>2.9999999999999991</v>
      </c>
      <c r="AJ63" s="185" t="str">
        <f>IF(AJ61="","",VLOOKUP(AJ61,【記載例】シフト記号表!$C$5:$Y$46,23,FALSE))</f>
        <v>-</v>
      </c>
      <c r="AK63" s="185">
        <f>IF(AK61="","",VLOOKUP(AK61,【記載例】シフト記号表!$C$5:$Y$46,23,FALSE))</f>
        <v>14</v>
      </c>
      <c r="AL63" s="185" t="str">
        <f>IF(AL61="","",VLOOKUP(AL61,【記載例】シフト記号表!$C$5:$Y$46,23,FALSE))</f>
        <v>-</v>
      </c>
      <c r="AM63" s="185">
        <f>IF(AM61="","",VLOOKUP(AM61,【記載例】シフト記号表!$C$5:$Y$46,23,FALSE))</f>
        <v>2.9999999999999991</v>
      </c>
      <c r="AN63" s="186" t="str">
        <f>IF(AN61="","",VLOOKUP(AN61,【記載例】シフト記号表!$C$5:$Y$46,23,FALSE))</f>
        <v>-</v>
      </c>
      <c r="AO63" s="184">
        <f>IF(AO61="","",VLOOKUP(AO61,【記載例】シフト記号表!$C$5:$Y$46,23,FALSE))</f>
        <v>1.9999999999999991</v>
      </c>
      <c r="AP63" s="185">
        <f>IF(AP61="","",VLOOKUP(AP61,【記載例】シフト記号表!$C$5:$Y$46,23,FALSE))</f>
        <v>2.9999999999999991</v>
      </c>
      <c r="AQ63" s="185" t="str">
        <f>IF(AQ61="","",VLOOKUP(AQ61,【記載例】シフト記号表!$C$5:$Y$46,23,FALSE))</f>
        <v>-</v>
      </c>
      <c r="AR63" s="185" t="str">
        <f>IF(AR61="","",VLOOKUP(AR61,【記載例】シフト記号表!$C$5:$Y$46,23,FALSE))</f>
        <v>-</v>
      </c>
      <c r="AS63" s="185">
        <f>IF(AS61="","",VLOOKUP(AS61,【記載例】シフト記号表!$C$5:$Y$46,23,FALSE))</f>
        <v>14</v>
      </c>
      <c r="AT63" s="185" t="str">
        <f>IF(AT61="","",VLOOKUP(AT61,【記載例】シフト記号表!$C$5:$Y$46,23,FALSE))</f>
        <v>-</v>
      </c>
      <c r="AU63" s="186">
        <f>IF(AU61="","",VLOOKUP(AU61,【記載例】シフト記号表!$C$5:$Y$46,23,FALSE))</f>
        <v>1.9999999999999991</v>
      </c>
      <c r="AV63" s="184">
        <f>IF(AV61="","",VLOOKUP(AV61,【記載例】シフト記号表!$C$5:$Y$46,23,FALSE))</f>
        <v>1.9999999999999991</v>
      </c>
      <c r="AW63" s="185" t="str">
        <f>IF(AW61="","",VLOOKUP(AW61,【記載例】シフト記号表!$C$5:$Y$46,23,FALSE))</f>
        <v>-</v>
      </c>
      <c r="AX63" s="185">
        <f>IF(AX61="","",VLOOKUP(AX61,【記載例】シフト記号表!$C$5:$Y$46,23,FALSE))</f>
        <v>2.9999999999999991</v>
      </c>
      <c r="AY63" s="185">
        <f>IF(AY61="","",VLOOKUP(AY61,【記載例】シフト記号表!$C$5:$Y$46,23,FALSE))</f>
        <v>1.9999999999999991</v>
      </c>
      <c r="AZ63" s="185" t="str">
        <f>IF(AZ61="","",VLOOKUP(AZ61,【記載例】シフト記号表!$C$5:$Y$46,23,FALSE))</f>
        <v>-</v>
      </c>
      <c r="BA63" s="185">
        <f>IF(BA61="","",VLOOKUP(BA61,【記載例】シフト記号表!$C$5:$Y$46,23,FALSE))</f>
        <v>14</v>
      </c>
      <c r="BB63" s="186" t="str">
        <f>IF(BB61="","",VLOOKUP(BB61,【記載例】シフト記号表!$C$5:$Y$46,23,FALSE))</f>
        <v>-</v>
      </c>
      <c r="BC63" s="184" t="str">
        <f>IF(BC61="","",VLOOKUP(BC61,【記載例】シフト記号表!$C$5:$Y$46,23,FALSE))</f>
        <v/>
      </c>
      <c r="BD63" s="185" t="str">
        <f>IF(BD61="","",VLOOKUP(BD61,【記載例】シフト記号表!$C$5:$Y$46,23,FALSE))</f>
        <v/>
      </c>
      <c r="BE63" s="187" t="str">
        <f>IF(BE61="","",VLOOKUP(BE61,【記載例】シフト記号表!$C$5:$Y$46,23,FALSE))</f>
        <v/>
      </c>
      <c r="BF63" s="289">
        <f>IF($BI$3="計画",SUM(AA63:BB63),IF($BI$3="実績",SUM(AA63:BE63),""))</f>
        <v>86</v>
      </c>
      <c r="BG63" s="290"/>
      <c r="BH63" s="255">
        <f>IF($BI$3="計画",BF63/4,IF($BI$3="実績",(BF63/($BI$7/7)),""))</f>
        <v>20.066666666666666</v>
      </c>
      <c r="BI63" s="256"/>
      <c r="BJ63" s="248"/>
      <c r="BK63" s="249"/>
      <c r="BL63" s="249"/>
      <c r="BM63" s="249"/>
      <c r="BN63" s="250"/>
    </row>
    <row r="64" spans="2:66" ht="20.25" customHeight="1" x14ac:dyDescent="0.4">
      <c r="B64" s="60"/>
      <c r="C64" s="419"/>
      <c r="D64" s="421" t="s">
        <v>181</v>
      </c>
      <c r="E64" s="422"/>
      <c r="F64" s="423"/>
      <c r="G64" s="263"/>
      <c r="H64" s="264"/>
      <c r="I64" s="207"/>
      <c r="J64" s="208"/>
      <c r="K64" s="207"/>
      <c r="L64" s="208"/>
      <c r="M64" s="265"/>
      <c r="N64" s="266"/>
      <c r="O64" s="267"/>
      <c r="P64" s="268"/>
      <c r="Q64" s="268"/>
      <c r="R64" s="264"/>
      <c r="S64" s="269" t="s">
        <v>194</v>
      </c>
      <c r="T64" s="243"/>
      <c r="U64" s="270"/>
      <c r="V64" s="25" t="s">
        <v>18</v>
      </c>
      <c r="W64" s="32"/>
      <c r="X64" s="32"/>
      <c r="Y64" s="20"/>
      <c r="Z64" s="68"/>
      <c r="AA64" s="211" t="s">
        <v>217</v>
      </c>
      <c r="AB64" s="212" t="s">
        <v>218</v>
      </c>
      <c r="AC64" s="212" t="s">
        <v>44</v>
      </c>
      <c r="AD64" s="212" t="s">
        <v>216</v>
      </c>
      <c r="AE64" s="212" t="s">
        <v>44</v>
      </c>
      <c r="AF64" s="212" t="s">
        <v>44</v>
      </c>
      <c r="AG64" s="213" t="s">
        <v>217</v>
      </c>
      <c r="AH64" s="211" t="s">
        <v>218</v>
      </c>
      <c r="AI64" s="212" t="s">
        <v>218</v>
      </c>
      <c r="AJ64" s="212" t="s">
        <v>217</v>
      </c>
      <c r="AK64" s="212" t="s">
        <v>44</v>
      </c>
      <c r="AL64" s="212" t="s">
        <v>216</v>
      </c>
      <c r="AM64" s="212" t="s">
        <v>44</v>
      </c>
      <c r="AN64" s="213" t="s">
        <v>44</v>
      </c>
      <c r="AO64" s="211" t="s">
        <v>218</v>
      </c>
      <c r="AP64" s="212" t="s">
        <v>44</v>
      </c>
      <c r="AQ64" s="212" t="s">
        <v>218</v>
      </c>
      <c r="AR64" s="212" t="s">
        <v>218</v>
      </c>
      <c r="AS64" s="212" t="s">
        <v>44</v>
      </c>
      <c r="AT64" s="212" t="s">
        <v>216</v>
      </c>
      <c r="AU64" s="213" t="s">
        <v>44</v>
      </c>
      <c r="AV64" s="211" t="s">
        <v>218</v>
      </c>
      <c r="AW64" s="212" t="s">
        <v>217</v>
      </c>
      <c r="AX64" s="212" t="s">
        <v>44</v>
      </c>
      <c r="AY64" s="212" t="s">
        <v>218</v>
      </c>
      <c r="AZ64" s="212" t="s">
        <v>44</v>
      </c>
      <c r="BA64" s="212" t="s">
        <v>44</v>
      </c>
      <c r="BB64" s="213" t="s">
        <v>216</v>
      </c>
      <c r="BC64" s="211"/>
      <c r="BD64" s="212"/>
      <c r="BE64" s="214"/>
      <c r="BF64" s="275"/>
      <c r="BG64" s="276"/>
      <c r="BH64" s="251"/>
      <c r="BI64" s="252"/>
      <c r="BJ64" s="242"/>
      <c r="BK64" s="243"/>
      <c r="BL64" s="243"/>
      <c r="BM64" s="243"/>
      <c r="BN64" s="244"/>
    </row>
    <row r="65" spans="2:66" ht="20.25" customHeight="1" x14ac:dyDescent="0.4">
      <c r="B65" s="58">
        <f>B62+1</f>
        <v>16</v>
      </c>
      <c r="C65" s="420"/>
      <c r="D65" s="424"/>
      <c r="E65" s="422"/>
      <c r="F65" s="423"/>
      <c r="G65" s="263" t="s">
        <v>134</v>
      </c>
      <c r="H65" s="264"/>
      <c r="I65" s="207"/>
      <c r="J65" s="208"/>
      <c r="K65" s="207"/>
      <c r="L65" s="208"/>
      <c r="M65" s="277" t="s">
        <v>112</v>
      </c>
      <c r="N65" s="278"/>
      <c r="O65" s="267" t="s">
        <v>113</v>
      </c>
      <c r="P65" s="268"/>
      <c r="Q65" s="268"/>
      <c r="R65" s="264"/>
      <c r="S65" s="271"/>
      <c r="T65" s="246"/>
      <c r="U65" s="272"/>
      <c r="V65" s="27" t="s">
        <v>84</v>
      </c>
      <c r="W65" s="28"/>
      <c r="X65" s="28"/>
      <c r="Y65" s="23"/>
      <c r="Z65" s="63"/>
      <c r="AA65" s="180">
        <f>IF(AA64="","",VLOOKUP(AA64,【記載例】シフト記号表!$C$5:$W$46,21,FALSE))</f>
        <v>5.9999999999999991</v>
      </c>
      <c r="AB65" s="181">
        <f>IF(AB64="","",VLOOKUP(AB64,【記載例】シフト記号表!$C$5:$W$46,21,FALSE))</f>
        <v>5.0000000000000009</v>
      </c>
      <c r="AC65" s="181" t="str">
        <f>IF(AC64="","",VLOOKUP(AC64,【記載例】シフト記号表!$C$5:$W$46,21,FALSE))</f>
        <v>-</v>
      </c>
      <c r="AD65" s="181">
        <f>IF(AD64="","",VLOOKUP(AD64,【記載例】シフト記号表!$C$5:$W$46,21,FALSE))</f>
        <v>2</v>
      </c>
      <c r="AE65" s="181" t="str">
        <f>IF(AE64="","",VLOOKUP(AE64,【記載例】シフト記号表!$C$5:$W$46,21,FALSE))</f>
        <v>-</v>
      </c>
      <c r="AF65" s="181" t="str">
        <f>IF(AF64="","",VLOOKUP(AF64,【記載例】シフト記号表!$C$5:$W$46,21,FALSE))</f>
        <v>-</v>
      </c>
      <c r="AG65" s="182">
        <f>IF(AG64="","",VLOOKUP(AG64,【記載例】シフト記号表!$C$5:$W$46,21,FALSE))</f>
        <v>5.9999999999999991</v>
      </c>
      <c r="AH65" s="180">
        <f>IF(AH64="","",VLOOKUP(AH64,【記載例】シフト記号表!$C$5:$W$46,21,FALSE))</f>
        <v>5.0000000000000009</v>
      </c>
      <c r="AI65" s="181">
        <f>IF(AI64="","",VLOOKUP(AI64,【記載例】シフト記号表!$C$5:$W$46,21,FALSE))</f>
        <v>5.0000000000000009</v>
      </c>
      <c r="AJ65" s="181">
        <f>IF(AJ64="","",VLOOKUP(AJ64,【記載例】シフト記号表!$C$5:$W$46,21,FALSE))</f>
        <v>5.9999999999999991</v>
      </c>
      <c r="AK65" s="181" t="str">
        <f>IF(AK64="","",VLOOKUP(AK64,【記載例】シフト記号表!$C$5:$W$46,21,FALSE))</f>
        <v>-</v>
      </c>
      <c r="AL65" s="181">
        <f>IF(AL64="","",VLOOKUP(AL64,【記載例】シフト記号表!$C$5:$W$46,21,FALSE))</f>
        <v>2</v>
      </c>
      <c r="AM65" s="181" t="str">
        <f>IF(AM64="","",VLOOKUP(AM64,【記載例】シフト記号表!$C$5:$W$46,21,FALSE))</f>
        <v>-</v>
      </c>
      <c r="AN65" s="182" t="str">
        <f>IF(AN64="","",VLOOKUP(AN64,【記載例】シフト記号表!$C$5:$W$46,21,FALSE))</f>
        <v>-</v>
      </c>
      <c r="AO65" s="180">
        <f>IF(AO64="","",VLOOKUP(AO64,【記載例】シフト記号表!$C$5:$W$46,21,FALSE))</f>
        <v>5.0000000000000009</v>
      </c>
      <c r="AP65" s="181" t="str">
        <f>IF(AP64="","",VLOOKUP(AP64,【記載例】シフト記号表!$C$5:$W$46,21,FALSE))</f>
        <v>-</v>
      </c>
      <c r="AQ65" s="181">
        <f>IF(AQ64="","",VLOOKUP(AQ64,【記載例】シフト記号表!$C$5:$W$46,21,FALSE))</f>
        <v>5.0000000000000009</v>
      </c>
      <c r="AR65" s="181">
        <f>IF(AR64="","",VLOOKUP(AR64,【記載例】シフト記号表!$C$5:$W$46,21,FALSE))</f>
        <v>5.0000000000000009</v>
      </c>
      <c r="AS65" s="181" t="str">
        <f>IF(AS64="","",VLOOKUP(AS64,【記載例】シフト記号表!$C$5:$W$46,21,FALSE))</f>
        <v>-</v>
      </c>
      <c r="AT65" s="181">
        <f>IF(AT64="","",VLOOKUP(AT64,【記載例】シフト記号表!$C$5:$W$46,21,FALSE))</f>
        <v>2</v>
      </c>
      <c r="AU65" s="182" t="str">
        <f>IF(AU64="","",VLOOKUP(AU64,【記載例】シフト記号表!$C$5:$W$46,21,FALSE))</f>
        <v>-</v>
      </c>
      <c r="AV65" s="180">
        <f>IF(AV64="","",VLOOKUP(AV64,【記載例】シフト記号表!$C$5:$W$46,21,FALSE))</f>
        <v>5.0000000000000009</v>
      </c>
      <c r="AW65" s="181">
        <f>IF(AW64="","",VLOOKUP(AW64,【記載例】シフト記号表!$C$5:$W$46,21,FALSE))</f>
        <v>5.9999999999999991</v>
      </c>
      <c r="AX65" s="181" t="str">
        <f>IF(AX64="","",VLOOKUP(AX64,【記載例】シフト記号表!$C$5:$W$46,21,FALSE))</f>
        <v>-</v>
      </c>
      <c r="AY65" s="181">
        <f>IF(AY64="","",VLOOKUP(AY64,【記載例】シフト記号表!$C$5:$W$46,21,FALSE))</f>
        <v>5.0000000000000009</v>
      </c>
      <c r="AZ65" s="181" t="str">
        <f>IF(AZ64="","",VLOOKUP(AZ64,【記載例】シフト記号表!$C$5:$W$46,21,FALSE))</f>
        <v>-</v>
      </c>
      <c r="BA65" s="181" t="str">
        <f>IF(BA64="","",VLOOKUP(BA64,【記載例】シフト記号表!$C$5:$W$46,21,FALSE))</f>
        <v>-</v>
      </c>
      <c r="BB65" s="182">
        <f>IF(BB64="","",VLOOKUP(BB64,【記載例】シフト記号表!$C$5:$W$46,21,FALSE))</f>
        <v>2</v>
      </c>
      <c r="BC65" s="180" t="str">
        <f>IF(BC64="","",VLOOKUP(BC64,【記載例】シフト記号表!$C$5:$W$46,21,FALSE))</f>
        <v/>
      </c>
      <c r="BD65" s="181" t="str">
        <f>IF(BD64="","",VLOOKUP(BD64,【記載例】シフト記号表!$C$5:$W$46,21,FALSE))</f>
        <v/>
      </c>
      <c r="BE65" s="183" t="str">
        <f>IF(BE64="","",VLOOKUP(BE64,【記載例】シフト記号表!$C$5:$W$46,21,FALSE))</f>
        <v/>
      </c>
      <c r="BF65" s="279">
        <f>IF($BI$3="計画",SUM(AA65:BB65),IF($BI$3="実績",SUM(AA65:BE65),""))</f>
        <v>72</v>
      </c>
      <c r="BG65" s="280"/>
      <c r="BH65" s="253">
        <f>IF($BI$3="計画",BF65/4,IF($BI$3="実績",(BF65/($BI$7/7)),""))</f>
        <v>16.8</v>
      </c>
      <c r="BI65" s="254"/>
      <c r="BJ65" s="245"/>
      <c r="BK65" s="246"/>
      <c r="BL65" s="246"/>
      <c r="BM65" s="246"/>
      <c r="BN65" s="247"/>
    </row>
    <row r="66" spans="2:66" ht="20.25" customHeight="1" x14ac:dyDescent="0.4">
      <c r="B66" s="59"/>
      <c r="C66" s="420"/>
      <c r="D66" s="424"/>
      <c r="E66" s="422"/>
      <c r="F66" s="423"/>
      <c r="G66" s="281"/>
      <c r="H66" s="282"/>
      <c r="I66" s="283" t="str">
        <f>G65</f>
        <v>介護職員</v>
      </c>
      <c r="J66" s="282"/>
      <c r="K66" s="283" t="str">
        <f>M65</f>
        <v>A</v>
      </c>
      <c r="L66" s="282"/>
      <c r="M66" s="284"/>
      <c r="N66" s="285"/>
      <c r="O66" s="286"/>
      <c r="P66" s="287"/>
      <c r="Q66" s="287"/>
      <c r="R66" s="288"/>
      <c r="S66" s="273"/>
      <c r="T66" s="249"/>
      <c r="U66" s="274"/>
      <c r="V66" s="29" t="s">
        <v>126</v>
      </c>
      <c r="W66" s="52"/>
      <c r="X66" s="52"/>
      <c r="Y66" s="53"/>
      <c r="Z66" s="69"/>
      <c r="AA66" s="184">
        <f>IF(AA64="","",VLOOKUP(AA64,【記載例】シフト記号表!$C$5:$Y$46,23,FALSE))</f>
        <v>1.9999999999999991</v>
      </c>
      <c r="AB66" s="185">
        <f>IF(AB64="","",VLOOKUP(AB64,【記載例】シフト記号表!$C$5:$Y$46,23,FALSE))</f>
        <v>2.9999999999999991</v>
      </c>
      <c r="AC66" s="185" t="str">
        <f>IF(AC64="","",VLOOKUP(AC64,【記載例】シフト記号表!$C$5:$Y$46,23,FALSE))</f>
        <v>-</v>
      </c>
      <c r="AD66" s="185">
        <f>IF(AD64="","",VLOOKUP(AD64,【記載例】シフト記号表!$C$5:$Y$46,23,FALSE))</f>
        <v>14</v>
      </c>
      <c r="AE66" s="185" t="str">
        <f>IF(AE64="","",VLOOKUP(AE64,【記載例】シフト記号表!$C$5:$Y$46,23,FALSE))</f>
        <v>-</v>
      </c>
      <c r="AF66" s="185" t="str">
        <f>IF(AF64="","",VLOOKUP(AF64,【記載例】シフト記号表!$C$5:$Y$46,23,FALSE))</f>
        <v>-</v>
      </c>
      <c r="AG66" s="186">
        <f>IF(AG64="","",VLOOKUP(AG64,【記載例】シフト記号表!$C$5:$Y$46,23,FALSE))</f>
        <v>1.9999999999999991</v>
      </c>
      <c r="AH66" s="184">
        <f>IF(AH64="","",VLOOKUP(AH64,【記載例】シフト記号表!$C$5:$Y$46,23,FALSE))</f>
        <v>2.9999999999999991</v>
      </c>
      <c r="AI66" s="185">
        <f>IF(AI64="","",VLOOKUP(AI64,【記載例】シフト記号表!$C$5:$Y$46,23,FALSE))</f>
        <v>2.9999999999999991</v>
      </c>
      <c r="AJ66" s="185">
        <f>IF(AJ64="","",VLOOKUP(AJ64,【記載例】シフト記号表!$C$5:$Y$46,23,FALSE))</f>
        <v>1.9999999999999991</v>
      </c>
      <c r="AK66" s="185" t="str">
        <f>IF(AK64="","",VLOOKUP(AK64,【記載例】シフト記号表!$C$5:$Y$46,23,FALSE))</f>
        <v>-</v>
      </c>
      <c r="AL66" s="185">
        <f>IF(AL64="","",VLOOKUP(AL64,【記載例】シフト記号表!$C$5:$Y$46,23,FALSE))</f>
        <v>14</v>
      </c>
      <c r="AM66" s="185" t="str">
        <f>IF(AM64="","",VLOOKUP(AM64,【記載例】シフト記号表!$C$5:$Y$46,23,FALSE))</f>
        <v>-</v>
      </c>
      <c r="AN66" s="186" t="str">
        <f>IF(AN64="","",VLOOKUP(AN64,【記載例】シフト記号表!$C$5:$Y$46,23,FALSE))</f>
        <v>-</v>
      </c>
      <c r="AO66" s="184">
        <f>IF(AO64="","",VLOOKUP(AO64,【記載例】シフト記号表!$C$5:$Y$46,23,FALSE))</f>
        <v>2.9999999999999991</v>
      </c>
      <c r="AP66" s="185" t="str">
        <f>IF(AP64="","",VLOOKUP(AP64,【記載例】シフト記号表!$C$5:$Y$46,23,FALSE))</f>
        <v>-</v>
      </c>
      <c r="AQ66" s="185">
        <f>IF(AQ64="","",VLOOKUP(AQ64,【記載例】シフト記号表!$C$5:$Y$46,23,FALSE))</f>
        <v>2.9999999999999991</v>
      </c>
      <c r="AR66" s="185">
        <f>IF(AR64="","",VLOOKUP(AR64,【記載例】シフト記号表!$C$5:$Y$46,23,FALSE))</f>
        <v>2.9999999999999991</v>
      </c>
      <c r="AS66" s="185" t="str">
        <f>IF(AS64="","",VLOOKUP(AS64,【記載例】シフト記号表!$C$5:$Y$46,23,FALSE))</f>
        <v>-</v>
      </c>
      <c r="AT66" s="185">
        <f>IF(AT64="","",VLOOKUP(AT64,【記載例】シフト記号表!$C$5:$Y$46,23,FALSE))</f>
        <v>14</v>
      </c>
      <c r="AU66" s="186" t="str">
        <f>IF(AU64="","",VLOOKUP(AU64,【記載例】シフト記号表!$C$5:$Y$46,23,FALSE))</f>
        <v>-</v>
      </c>
      <c r="AV66" s="184">
        <f>IF(AV64="","",VLOOKUP(AV64,【記載例】シフト記号表!$C$5:$Y$46,23,FALSE))</f>
        <v>2.9999999999999991</v>
      </c>
      <c r="AW66" s="185">
        <f>IF(AW64="","",VLOOKUP(AW64,【記載例】シフト記号表!$C$5:$Y$46,23,FALSE))</f>
        <v>1.9999999999999991</v>
      </c>
      <c r="AX66" s="185" t="str">
        <f>IF(AX64="","",VLOOKUP(AX64,【記載例】シフト記号表!$C$5:$Y$46,23,FALSE))</f>
        <v>-</v>
      </c>
      <c r="AY66" s="185">
        <f>IF(AY64="","",VLOOKUP(AY64,【記載例】シフト記号表!$C$5:$Y$46,23,FALSE))</f>
        <v>2.9999999999999991</v>
      </c>
      <c r="AZ66" s="185" t="str">
        <f>IF(AZ64="","",VLOOKUP(AZ64,【記載例】シフト記号表!$C$5:$Y$46,23,FALSE))</f>
        <v>-</v>
      </c>
      <c r="BA66" s="185" t="str">
        <f>IF(BA64="","",VLOOKUP(BA64,【記載例】シフト記号表!$C$5:$Y$46,23,FALSE))</f>
        <v>-</v>
      </c>
      <c r="BB66" s="186">
        <f>IF(BB64="","",VLOOKUP(BB64,【記載例】シフト記号表!$C$5:$Y$46,23,FALSE))</f>
        <v>14</v>
      </c>
      <c r="BC66" s="184" t="str">
        <f>IF(BC64="","",VLOOKUP(BC64,【記載例】シフト記号表!$C$5:$Y$46,23,FALSE))</f>
        <v/>
      </c>
      <c r="BD66" s="185" t="str">
        <f>IF(BD64="","",VLOOKUP(BD64,【記載例】シフト記号表!$C$5:$Y$46,23,FALSE))</f>
        <v/>
      </c>
      <c r="BE66" s="187" t="str">
        <f>IF(BE64="","",VLOOKUP(BE64,【記載例】シフト記号表!$C$5:$Y$46,23,FALSE))</f>
        <v/>
      </c>
      <c r="BF66" s="289">
        <f>IF($BI$3="計画",SUM(AA66:BB66),IF($BI$3="実績",SUM(AA66:BE66),""))</f>
        <v>88</v>
      </c>
      <c r="BG66" s="290"/>
      <c r="BH66" s="255">
        <f>IF($BI$3="計画",BF66/4,IF($BI$3="実績",(BF66/($BI$7/7)),""))</f>
        <v>20.533333333333335</v>
      </c>
      <c r="BI66" s="256"/>
      <c r="BJ66" s="248"/>
      <c r="BK66" s="249"/>
      <c r="BL66" s="249"/>
      <c r="BM66" s="249"/>
      <c r="BN66" s="250"/>
    </row>
    <row r="67" spans="2:66" ht="20.25" customHeight="1" x14ac:dyDescent="0.4">
      <c r="B67" s="60"/>
      <c r="C67" s="419"/>
      <c r="D67" s="421" t="s">
        <v>181</v>
      </c>
      <c r="E67" s="422"/>
      <c r="F67" s="423"/>
      <c r="G67" s="263"/>
      <c r="H67" s="264"/>
      <c r="I67" s="207"/>
      <c r="J67" s="208"/>
      <c r="K67" s="207"/>
      <c r="L67" s="208"/>
      <c r="M67" s="265"/>
      <c r="N67" s="266"/>
      <c r="O67" s="267"/>
      <c r="P67" s="268"/>
      <c r="Q67" s="268"/>
      <c r="R67" s="264"/>
      <c r="S67" s="269" t="s">
        <v>195</v>
      </c>
      <c r="T67" s="243"/>
      <c r="U67" s="270"/>
      <c r="V67" s="25" t="s">
        <v>18</v>
      </c>
      <c r="W67" s="32"/>
      <c r="X67" s="32"/>
      <c r="Y67" s="20"/>
      <c r="Z67" s="68"/>
      <c r="AA67" s="211" t="s">
        <v>44</v>
      </c>
      <c r="AB67" s="212" t="s">
        <v>217</v>
      </c>
      <c r="AC67" s="212" t="s">
        <v>218</v>
      </c>
      <c r="AD67" s="212" t="s">
        <v>44</v>
      </c>
      <c r="AE67" s="212" t="s">
        <v>218</v>
      </c>
      <c r="AF67" s="212" t="s">
        <v>218</v>
      </c>
      <c r="AG67" s="213" t="s">
        <v>44</v>
      </c>
      <c r="AH67" s="211" t="s">
        <v>44</v>
      </c>
      <c r="AI67" s="212" t="s">
        <v>217</v>
      </c>
      <c r="AJ67" s="212" t="s">
        <v>218</v>
      </c>
      <c r="AK67" s="212" t="s">
        <v>218</v>
      </c>
      <c r="AL67" s="212" t="s">
        <v>44</v>
      </c>
      <c r="AM67" s="212" t="s">
        <v>44</v>
      </c>
      <c r="AN67" s="213" t="s">
        <v>217</v>
      </c>
      <c r="AO67" s="211" t="s">
        <v>44</v>
      </c>
      <c r="AP67" s="212" t="s">
        <v>44</v>
      </c>
      <c r="AQ67" s="212" t="s">
        <v>217</v>
      </c>
      <c r="AR67" s="212" t="s">
        <v>217</v>
      </c>
      <c r="AS67" s="212" t="s">
        <v>218</v>
      </c>
      <c r="AT67" s="212" t="s">
        <v>44</v>
      </c>
      <c r="AU67" s="213" t="s">
        <v>218</v>
      </c>
      <c r="AV67" s="211" t="s">
        <v>44</v>
      </c>
      <c r="AW67" s="212" t="s">
        <v>218</v>
      </c>
      <c r="AX67" s="212" t="s">
        <v>218</v>
      </c>
      <c r="AY67" s="212" t="s">
        <v>44</v>
      </c>
      <c r="AZ67" s="212" t="s">
        <v>218</v>
      </c>
      <c r="BA67" s="212" t="s">
        <v>217</v>
      </c>
      <c r="BB67" s="213" t="s">
        <v>44</v>
      </c>
      <c r="BC67" s="211"/>
      <c r="BD67" s="212"/>
      <c r="BE67" s="214"/>
      <c r="BF67" s="275"/>
      <c r="BG67" s="276"/>
      <c r="BH67" s="251"/>
      <c r="BI67" s="252"/>
      <c r="BJ67" s="242"/>
      <c r="BK67" s="243"/>
      <c r="BL67" s="243"/>
      <c r="BM67" s="243"/>
      <c r="BN67" s="244"/>
    </row>
    <row r="68" spans="2:66" ht="20.25" customHeight="1" x14ac:dyDescent="0.4">
      <c r="B68" s="58">
        <f>B65+1</f>
        <v>17</v>
      </c>
      <c r="C68" s="420"/>
      <c r="D68" s="424"/>
      <c r="E68" s="422"/>
      <c r="F68" s="423"/>
      <c r="G68" s="263" t="s">
        <v>134</v>
      </c>
      <c r="H68" s="264"/>
      <c r="I68" s="207"/>
      <c r="J68" s="208"/>
      <c r="K68" s="207"/>
      <c r="L68" s="208"/>
      <c r="M68" s="277" t="s">
        <v>125</v>
      </c>
      <c r="N68" s="278"/>
      <c r="O68" s="267" t="s">
        <v>113</v>
      </c>
      <c r="P68" s="268"/>
      <c r="Q68" s="268"/>
      <c r="R68" s="264"/>
      <c r="S68" s="271"/>
      <c r="T68" s="246"/>
      <c r="U68" s="272"/>
      <c r="V68" s="27" t="s">
        <v>84</v>
      </c>
      <c r="W68" s="28"/>
      <c r="X68" s="28"/>
      <c r="Y68" s="23"/>
      <c r="Z68" s="63"/>
      <c r="AA68" s="180" t="str">
        <f>IF(AA67="","",VLOOKUP(AA67,【記載例】シフト記号表!$C$5:$W$46,21,FALSE))</f>
        <v>-</v>
      </c>
      <c r="AB68" s="181">
        <f>IF(AB67="","",VLOOKUP(AB67,【記載例】シフト記号表!$C$5:$W$46,21,FALSE))</f>
        <v>5.9999999999999991</v>
      </c>
      <c r="AC68" s="181">
        <f>IF(AC67="","",VLOOKUP(AC67,【記載例】シフト記号表!$C$5:$W$46,21,FALSE))</f>
        <v>5.0000000000000009</v>
      </c>
      <c r="AD68" s="181" t="str">
        <f>IF(AD67="","",VLOOKUP(AD67,【記載例】シフト記号表!$C$5:$W$46,21,FALSE))</f>
        <v>-</v>
      </c>
      <c r="AE68" s="181">
        <f>IF(AE67="","",VLOOKUP(AE67,【記載例】シフト記号表!$C$5:$W$46,21,FALSE))</f>
        <v>5.0000000000000009</v>
      </c>
      <c r="AF68" s="181">
        <f>IF(AF67="","",VLOOKUP(AF67,【記載例】シフト記号表!$C$5:$W$46,21,FALSE))</f>
        <v>5.0000000000000009</v>
      </c>
      <c r="AG68" s="182" t="str">
        <f>IF(AG67="","",VLOOKUP(AG67,【記載例】シフト記号表!$C$5:$W$46,21,FALSE))</f>
        <v>-</v>
      </c>
      <c r="AH68" s="180" t="str">
        <f>IF(AH67="","",VLOOKUP(AH67,【記載例】シフト記号表!$C$5:$W$46,21,FALSE))</f>
        <v>-</v>
      </c>
      <c r="AI68" s="181">
        <f>IF(AI67="","",VLOOKUP(AI67,【記載例】シフト記号表!$C$5:$W$46,21,FALSE))</f>
        <v>5.9999999999999991</v>
      </c>
      <c r="AJ68" s="181">
        <f>IF(AJ67="","",VLOOKUP(AJ67,【記載例】シフト記号表!$C$5:$W$46,21,FALSE))</f>
        <v>5.0000000000000009</v>
      </c>
      <c r="AK68" s="181">
        <f>IF(AK67="","",VLOOKUP(AK67,【記載例】シフト記号表!$C$5:$W$46,21,FALSE))</f>
        <v>5.0000000000000009</v>
      </c>
      <c r="AL68" s="181" t="str">
        <f>IF(AL67="","",VLOOKUP(AL67,【記載例】シフト記号表!$C$5:$W$46,21,FALSE))</f>
        <v>-</v>
      </c>
      <c r="AM68" s="181" t="str">
        <f>IF(AM67="","",VLOOKUP(AM67,【記載例】シフト記号表!$C$5:$W$46,21,FALSE))</f>
        <v>-</v>
      </c>
      <c r="AN68" s="182">
        <f>IF(AN67="","",VLOOKUP(AN67,【記載例】シフト記号表!$C$5:$W$46,21,FALSE))</f>
        <v>5.9999999999999991</v>
      </c>
      <c r="AO68" s="180" t="str">
        <f>IF(AO67="","",VLOOKUP(AO67,【記載例】シフト記号表!$C$5:$W$46,21,FALSE))</f>
        <v>-</v>
      </c>
      <c r="AP68" s="181" t="str">
        <f>IF(AP67="","",VLOOKUP(AP67,【記載例】シフト記号表!$C$5:$W$46,21,FALSE))</f>
        <v>-</v>
      </c>
      <c r="AQ68" s="181">
        <f>IF(AQ67="","",VLOOKUP(AQ67,【記載例】シフト記号表!$C$5:$W$46,21,FALSE))</f>
        <v>5.9999999999999991</v>
      </c>
      <c r="AR68" s="181">
        <f>IF(AR67="","",VLOOKUP(AR67,【記載例】シフト記号表!$C$5:$W$46,21,FALSE))</f>
        <v>5.9999999999999991</v>
      </c>
      <c r="AS68" s="181">
        <f>IF(AS67="","",VLOOKUP(AS67,【記載例】シフト記号表!$C$5:$W$46,21,FALSE))</f>
        <v>5.0000000000000009</v>
      </c>
      <c r="AT68" s="181" t="str">
        <f>IF(AT67="","",VLOOKUP(AT67,【記載例】シフト記号表!$C$5:$W$46,21,FALSE))</f>
        <v>-</v>
      </c>
      <c r="AU68" s="182">
        <f>IF(AU67="","",VLOOKUP(AU67,【記載例】シフト記号表!$C$5:$W$46,21,FALSE))</f>
        <v>5.0000000000000009</v>
      </c>
      <c r="AV68" s="180" t="str">
        <f>IF(AV67="","",VLOOKUP(AV67,【記載例】シフト記号表!$C$5:$W$46,21,FALSE))</f>
        <v>-</v>
      </c>
      <c r="AW68" s="181">
        <f>IF(AW67="","",VLOOKUP(AW67,【記載例】シフト記号表!$C$5:$W$46,21,FALSE))</f>
        <v>5.0000000000000009</v>
      </c>
      <c r="AX68" s="181">
        <f>IF(AX67="","",VLOOKUP(AX67,【記載例】シフト記号表!$C$5:$W$46,21,FALSE))</f>
        <v>5.0000000000000009</v>
      </c>
      <c r="AY68" s="181" t="str">
        <f>IF(AY67="","",VLOOKUP(AY67,【記載例】シフト記号表!$C$5:$W$46,21,FALSE))</f>
        <v>-</v>
      </c>
      <c r="AZ68" s="181">
        <f>IF(AZ67="","",VLOOKUP(AZ67,【記載例】シフト記号表!$C$5:$W$46,21,FALSE))</f>
        <v>5.0000000000000009</v>
      </c>
      <c r="BA68" s="181">
        <f>IF(BA67="","",VLOOKUP(BA67,【記載例】シフト記号表!$C$5:$W$46,21,FALSE))</f>
        <v>5.9999999999999991</v>
      </c>
      <c r="BB68" s="182" t="str">
        <f>IF(BB67="","",VLOOKUP(BB67,【記載例】シフト記号表!$C$5:$W$46,21,FALSE))</f>
        <v>-</v>
      </c>
      <c r="BC68" s="180" t="str">
        <f>IF(BC67="","",VLOOKUP(BC67,【記載例】シフト記号表!$C$5:$W$46,21,FALSE))</f>
        <v/>
      </c>
      <c r="BD68" s="181" t="str">
        <f>IF(BD67="","",VLOOKUP(BD67,【記載例】シフト記号表!$C$5:$W$46,21,FALSE))</f>
        <v/>
      </c>
      <c r="BE68" s="183" t="str">
        <f>IF(BE67="","",VLOOKUP(BE67,【記載例】シフト記号表!$C$5:$W$46,21,FALSE))</f>
        <v/>
      </c>
      <c r="BF68" s="279">
        <f>IF($BI$3="計画",SUM(AA68:BB68),IF($BI$3="実績",SUM(AA68:BE68),""))</f>
        <v>86</v>
      </c>
      <c r="BG68" s="280"/>
      <c r="BH68" s="253">
        <f>IF($BI$3="計画",BF68/4,IF($BI$3="実績",(BF68/($BI$7/7)),""))</f>
        <v>20.066666666666666</v>
      </c>
      <c r="BI68" s="254"/>
      <c r="BJ68" s="245"/>
      <c r="BK68" s="246"/>
      <c r="BL68" s="246"/>
      <c r="BM68" s="246"/>
      <c r="BN68" s="247"/>
    </row>
    <row r="69" spans="2:66" ht="20.25" customHeight="1" x14ac:dyDescent="0.4">
      <c r="B69" s="59"/>
      <c r="C69" s="420"/>
      <c r="D69" s="424"/>
      <c r="E69" s="422"/>
      <c r="F69" s="423"/>
      <c r="G69" s="281"/>
      <c r="H69" s="282"/>
      <c r="I69" s="283" t="str">
        <f>G68</f>
        <v>介護職員</v>
      </c>
      <c r="J69" s="282"/>
      <c r="K69" s="283" t="str">
        <f>M68</f>
        <v>C</v>
      </c>
      <c r="L69" s="282"/>
      <c r="M69" s="284"/>
      <c r="N69" s="285"/>
      <c r="O69" s="286"/>
      <c r="P69" s="287"/>
      <c r="Q69" s="287"/>
      <c r="R69" s="288"/>
      <c r="S69" s="273"/>
      <c r="T69" s="249"/>
      <c r="U69" s="274"/>
      <c r="V69" s="29" t="s">
        <v>126</v>
      </c>
      <c r="W69" s="52"/>
      <c r="X69" s="52"/>
      <c r="Y69" s="53"/>
      <c r="Z69" s="69"/>
      <c r="AA69" s="184" t="str">
        <f>IF(AA67="","",VLOOKUP(AA67,【記載例】シフト記号表!$C$5:$Y$46,23,FALSE))</f>
        <v>-</v>
      </c>
      <c r="AB69" s="185">
        <f>IF(AB67="","",VLOOKUP(AB67,【記載例】シフト記号表!$C$5:$Y$46,23,FALSE))</f>
        <v>1.9999999999999991</v>
      </c>
      <c r="AC69" s="185">
        <f>IF(AC67="","",VLOOKUP(AC67,【記載例】シフト記号表!$C$5:$Y$46,23,FALSE))</f>
        <v>2.9999999999999991</v>
      </c>
      <c r="AD69" s="185" t="str">
        <f>IF(AD67="","",VLOOKUP(AD67,【記載例】シフト記号表!$C$5:$Y$46,23,FALSE))</f>
        <v>-</v>
      </c>
      <c r="AE69" s="185">
        <f>IF(AE67="","",VLOOKUP(AE67,【記載例】シフト記号表!$C$5:$Y$46,23,FALSE))</f>
        <v>2.9999999999999991</v>
      </c>
      <c r="AF69" s="185">
        <f>IF(AF67="","",VLOOKUP(AF67,【記載例】シフト記号表!$C$5:$Y$46,23,FALSE))</f>
        <v>2.9999999999999991</v>
      </c>
      <c r="AG69" s="186" t="str">
        <f>IF(AG67="","",VLOOKUP(AG67,【記載例】シフト記号表!$C$5:$Y$46,23,FALSE))</f>
        <v>-</v>
      </c>
      <c r="AH69" s="184" t="str">
        <f>IF(AH67="","",VLOOKUP(AH67,【記載例】シフト記号表!$C$5:$Y$46,23,FALSE))</f>
        <v>-</v>
      </c>
      <c r="AI69" s="185">
        <f>IF(AI67="","",VLOOKUP(AI67,【記載例】シフト記号表!$C$5:$Y$46,23,FALSE))</f>
        <v>1.9999999999999991</v>
      </c>
      <c r="AJ69" s="185">
        <f>IF(AJ67="","",VLOOKUP(AJ67,【記載例】シフト記号表!$C$5:$Y$46,23,FALSE))</f>
        <v>2.9999999999999991</v>
      </c>
      <c r="AK69" s="185">
        <f>IF(AK67="","",VLOOKUP(AK67,【記載例】シフト記号表!$C$5:$Y$46,23,FALSE))</f>
        <v>2.9999999999999991</v>
      </c>
      <c r="AL69" s="185" t="str">
        <f>IF(AL67="","",VLOOKUP(AL67,【記載例】シフト記号表!$C$5:$Y$46,23,FALSE))</f>
        <v>-</v>
      </c>
      <c r="AM69" s="185" t="str">
        <f>IF(AM67="","",VLOOKUP(AM67,【記載例】シフト記号表!$C$5:$Y$46,23,FALSE))</f>
        <v>-</v>
      </c>
      <c r="AN69" s="186">
        <f>IF(AN67="","",VLOOKUP(AN67,【記載例】シフト記号表!$C$5:$Y$46,23,FALSE))</f>
        <v>1.9999999999999991</v>
      </c>
      <c r="AO69" s="184" t="str">
        <f>IF(AO67="","",VLOOKUP(AO67,【記載例】シフト記号表!$C$5:$Y$46,23,FALSE))</f>
        <v>-</v>
      </c>
      <c r="AP69" s="185" t="str">
        <f>IF(AP67="","",VLOOKUP(AP67,【記載例】シフト記号表!$C$5:$Y$46,23,FALSE))</f>
        <v>-</v>
      </c>
      <c r="AQ69" s="185">
        <f>IF(AQ67="","",VLOOKUP(AQ67,【記載例】シフト記号表!$C$5:$Y$46,23,FALSE))</f>
        <v>1.9999999999999991</v>
      </c>
      <c r="AR69" s="185">
        <f>IF(AR67="","",VLOOKUP(AR67,【記載例】シフト記号表!$C$5:$Y$46,23,FALSE))</f>
        <v>1.9999999999999991</v>
      </c>
      <c r="AS69" s="185">
        <f>IF(AS67="","",VLOOKUP(AS67,【記載例】シフト記号表!$C$5:$Y$46,23,FALSE))</f>
        <v>2.9999999999999991</v>
      </c>
      <c r="AT69" s="185" t="str">
        <f>IF(AT67="","",VLOOKUP(AT67,【記載例】シフト記号表!$C$5:$Y$46,23,FALSE))</f>
        <v>-</v>
      </c>
      <c r="AU69" s="186">
        <f>IF(AU67="","",VLOOKUP(AU67,【記載例】シフト記号表!$C$5:$Y$46,23,FALSE))</f>
        <v>2.9999999999999991</v>
      </c>
      <c r="AV69" s="184" t="str">
        <f>IF(AV67="","",VLOOKUP(AV67,【記載例】シフト記号表!$C$5:$Y$46,23,FALSE))</f>
        <v>-</v>
      </c>
      <c r="AW69" s="185">
        <f>IF(AW67="","",VLOOKUP(AW67,【記載例】シフト記号表!$C$5:$Y$46,23,FALSE))</f>
        <v>2.9999999999999991</v>
      </c>
      <c r="AX69" s="185">
        <f>IF(AX67="","",VLOOKUP(AX67,【記載例】シフト記号表!$C$5:$Y$46,23,FALSE))</f>
        <v>2.9999999999999991</v>
      </c>
      <c r="AY69" s="185" t="str">
        <f>IF(AY67="","",VLOOKUP(AY67,【記載例】シフト記号表!$C$5:$Y$46,23,FALSE))</f>
        <v>-</v>
      </c>
      <c r="AZ69" s="185">
        <f>IF(AZ67="","",VLOOKUP(AZ67,【記載例】シフト記号表!$C$5:$Y$46,23,FALSE))</f>
        <v>2.9999999999999991</v>
      </c>
      <c r="BA69" s="185">
        <f>IF(BA67="","",VLOOKUP(BA67,【記載例】シフト記号表!$C$5:$Y$46,23,FALSE))</f>
        <v>1.9999999999999991</v>
      </c>
      <c r="BB69" s="186" t="str">
        <f>IF(BB67="","",VLOOKUP(BB67,【記載例】シフト記号表!$C$5:$Y$46,23,FALSE))</f>
        <v>-</v>
      </c>
      <c r="BC69" s="184" t="str">
        <f>IF(BC67="","",VLOOKUP(BC67,【記載例】シフト記号表!$C$5:$Y$46,23,FALSE))</f>
        <v/>
      </c>
      <c r="BD69" s="185" t="str">
        <f>IF(BD67="","",VLOOKUP(BD67,【記載例】シフト記号表!$C$5:$Y$46,23,FALSE))</f>
        <v/>
      </c>
      <c r="BE69" s="187" t="str">
        <f>IF(BE67="","",VLOOKUP(BE67,【記載例】シフト記号表!$C$5:$Y$46,23,FALSE))</f>
        <v/>
      </c>
      <c r="BF69" s="289">
        <f>IF($BI$3="計画",SUM(AA69:BB69),IF($BI$3="実績",SUM(AA69:BE69),""))</f>
        <v>41.999999999999993</v>
      </c>
      <c r="BG69" s="290"/>
      <c r="BH69" s="255">
        <f>IF($BI$3="計画",BF69/4,IF($BI$3="実績",(BF69/($BI$7/7)),""))</f>
        <v>9.7999999999999989</v>
      </c>
      <c r="BI69" s="256"/>
      <c r="BJ69" s="248"/>
      <c r="BK69" s="249"/>
      <c r="BL69" s="249"/>
      <c r="BM69" s="249"/>
      <c r="BN69" s="250"/>
    </row>
    <row r="70" spans="2:66" ht="20.25" customHeight="1" x14ac:dyDescent="0.4">
      <c r="B70" s="60"/>
      <c r="C70" s="419" t="s">
        <v>180</v>
      </c>
      <c r="D70" s="421" t="s">
        <v>182</v>
      </c>
      <c r="E70" s="422"/>
      <c r="F70" s="423"/>
      <c r="G70" s="263"/>
      <c r="H70" s="264"/>
      <c r="I70" s="207"/>
      <c r="J70" s="208"/>
      <c r="K70" s="207"/>
      <c r="L70" s="208"/>
      <c r="M70" s="265"/>
      <c r="N70" s="266"/>
      <c r="O70" s="267"/>
      <c r="P70" s="268"/>
      <c r="Q70" s="268"/>
      <c r="R70" s="264"/>
      <c r="S70" s="269" t="s">
        <v>196</v>
      </c>
      <c r="T70" s="243"/>
      <c r="U70" s="270"/>
      <c r="V70" s="25" t="s">
        <v>18</v>
      </c>
      <c r="W70" s="32"/>
      <c r="X70" s="32"/>
      <c r="Y70" s="20"/>
      <c r="Z70" s="68"/>
      <c r="AA70" s="211" t="s">
        <v>218</v>
      </c>
      <c r="AB70" s="212" t="s">
        <v>218</v>
      </c>
      <c r="AC70" s="212" t="s">
        <v>44</v>
      </c>
      <c r="AD70" s="212" t="s">
        <v>44</v>
      </c>
      <c r="AE70" s="212" t="s">
        <v>216</v>
      </c>
      <c r="AF70" s="212" t="s">
        <v>44</v>
      </c>
      <c r="AG70" s="213" t="s">
        <v>217</v>
      </c>
      <c r="AH70" s="211" t="s">
        <v>217</v>
      </c>
      <c r="AI70" s="212" t="s">
        <v>44</v>
      </c>
      <c r="AJ70" s="212" t="s">
        <v>218</v>
      </c>
      <c r="AK70" s="212" t="s">
        <v>218</v>
      </c>
      <c r="AL70" s="212" t="s">
        <v>44</v>
      </c>
      <c r="AM70" s="212" t="s">
        <v>216</v>
      </c>
      <c r="AN70" s="213" t="s">
        <v>44</v>
      </c>
      <c r="AO70" s="211" t="s">
        <v>217</v>
      </c>
      <c r="AP70" s="212" t="s">
        <v>217</v>
      </c>
      <c r="AQ70" s="212" t="s">
        <v>44</v>
      </c>
      <c r="AR70" s="212" t="s">
        <v>218</v>
      </c>
      <c r="AS70" s="212" t="s">
        <v>44</v>
      </c>
      <c r="AT70" s="212" t="s">
        <v>44</v>
      </c>
      <c r="AU70" s="213" t="s">
        <v>216</v>
      </c>
      <c r="AV70" s="211" t="s">
        <v>44</v>
      </c>
      <c r="AW70" s="212" t="s">
        <v>217</v>
      </c>
      <c r="AX70" s="212" t="s">
        <v>217</v>
      </c>
      <c r="AY70" s="212" t="s">
        <v>44</v>
      </c>
      <c r="AZ70" s="212" t="s">
        <v>217</v>
      </c>
      <c r="BA70" s="212" t="s">
        <v>218</v>
      </c>
      <c r="BB70" s="213" t="s">
        <v>218</v>
      </c>
      <c r="BC70" s="211"/>
      <c r="BD70" s="212"/>
      <c r="BE70" s="214"/>
      <c r="BF70" s="275"/>
      <c r="BG70" s="276"/>
      <c r="BH70" s="251"/>
      <c r="BI70" s="252"/>
      <c r="BJ70" s="242"/>
      <c r="BK70" s="243"/>
      <c r="BL70" s="243"/>
      <c r="BM70" s="243"/>
      <c r="BN70" s="244"/>
    </row>
    <row r="71" spans="2:66" ht="20.25" customHeight="1" x14ac:dyDescent="0.4">
      <c r="B71" s="58">
        <f>B68+1</f>
        <v>18</v>
      </c>
      <c r="C71" s="420"/>
      <c r="D71" s="424"/>
      <c r="E71" s="422"/>
      <c r="F71" s="423"/>
      <c r="G71" s="263" t="s">
        <v>134</v>
      </c>
      <c r="H71" s="264"/>
      <c r="I71" s="207"/>
      <c r="J71" s="208"/>
      <c r="K71" s="207"/>
      <c r="L71" s="208"/>
      <c r="M71" s="277" t="s">
        <v>112</v>
      </c>
      <c r="N71" s="278"/>
      <c r="O71" s="267" t="s">
        <v>19</v>
      </c>
      <c r="P71" s="268"/>
      <c r="Q71" s="268"/>
      <c r="R71" s="264"/>
      <c r="S71" s="271"/>
      <c r="T71" s="246"/>
      <c r="U71" s="272"/>
      <c r="V71" s="27" t="s">
        <v>84</v>
      </c>
      <c r="W71" s="28"/>
      <c r="X71" s="28"/>
      <c r="Y71" s="23"/>
      <c r="Z71" s="63"/>
      <c r="AA71" s="180">
        <f>IF(AA70="","",VLOOKUP(AA70,【記載例】シフト記号表!$C$5:$W$46,21,FALSE))</f>
        <v>5.0000000000000009</v>
      </c>
      <c r="AB71" s="181">
        <f>IF(AB70="","",VLOOKUP(AB70,【記載例】シフト記号表!$C$5:$W$46,21,FALSE))</f>
        <v>5.0000000000000009</v>
      </c>
      <c r="AC71" s="181" t="str">
        <f>IF(AC70="","",VLOOKUP(AC70,【記載例】シフト記号表!$C$5:$W$46,21,FALSE))</f>
        <v>-</v>
      </c>
      <c r="AD71" s="181" t="str">
        <f>IF(AD70="","",VLOOKUP(AD70,【記載例】シフト記号表!$C$5:$W$46,21,FALSE))</f>
        <v>-</v>
      </c>
      <c r="AE71" s="181">
        <f>IF(AE70="","",VLOOKUP(AE70,【記載例】シフト記号表!$C$5:$W$46,21,FALSE))</f>
        <v>2</v>
      </c>
      <c r="AF71" s="181" t="str">
        <f>IF(AF70="","",VLOOKUP(AF70,【記載例】シフト記号表!$C$5:$W$46,21,FALSE))</f>
        <v>-</v>
      </c>
      <c r="AG71" s="182">
        <f>IF(AG70="","",VLOOKUP(AG70,【記載例】シフト記号表!$C$5:$W$46,21,FALSE))</f>
        <v>5.9999999999999991</v>
      </c>
      <c r="AH71" s="180">
        <f>IF(AH70="","",VLOOKUP(AH70,【記載例】シフト記号表!$C$5:$W$46,21,FALSE))</f>
        <v>5.9999999999999991</v>
      </c>
      <c r="AI71" s="181" t="str">
        <f>IF(AI70="","",VLOOKUP(AI70,【記載例】シフト記号表!$C$5:$W$46,21,FALSE))</f>
        <v>-</v>
      </c>
      <c r="AJ71" s="181">
        <f>IF(AJ70="","",VLOOKUP(AJ70,【記載例】シフト記号表!$C$5:$W$46,21,FALSE))</f>
        <v>5.0000000000000009</v>
      </c>
      <c r="AK71" s="181">
        <f>IF(AK70="","",VLOOKUP(AK70,【記載例】シフト記号表!$C$5:$W$46,21,FALSE))</f>
        <v>5.0000000000000009</v>
      </c>
      <c r="AL71" s="181" t="str">
        <f>IF(AL70="","",VLOOKUP(AL70,【記載例】シフト記号表!$C$5:$W$46,21,FALSE))</f>
        <v>-</v>
      </c>
      <c r="AM71" s="181">
        <f>IF(AM70="","",VLOOKUP(AM70,【記載例】シフト記号表!$C$5:$W$46,21,FALSE))</f>
        <v>2</v>
      </c>
      <c r="AN71" s="182" t="str">
        <f>IF(AN70="","",VLOOKUP(AN70,【記載例】シフト記号表!$C$5:$W$46,21,FALSE))</f>
        <v>-</v>
      </c>
      <c r="AO71" s="180">
        <f>IF(AO70="","",VLOOKUP(AO70,【記載例】シフト記号表!$C$5:$W$46,21,FALSE))</f>
        <v>5.9999999999999991</v>
      </c>
      <c r="AP71" s="181">
        <f>IF(AP70="","",VLOOKUP(AP70,【記載例】シフト記号表!$C$5:$W$46,21,FALSE))</f>
        <v>5.9999999999999991</v>
      </c>
      <c r="AQ71" s="181" t="str">
        <f>IF(AQ70="","",VLOOKUP(AQ70,【記載例】シフト記号表!$C$5:$W$46,21,FALSE))</f>
        <v>-</v>
      </c>
      <c r="AR71" s="181">
        <f>IF(AR70="","",VLOOKUP(AR70,【記載例】シフト記号表!$C$5:$W$46,21,FALSE))</f>
        <v>5.0000000000000009</v>
      </c>
      <c r="AS71" s="181" t="str">
        <f>IF(AS70="","",VLOOKUP(AS70,【記載例】シフト記号表!$C$5:$W$46,21,FALSE))</f>
        <v>-</v>
      </c>
      <c r="AT71" s="181" t="str">
        <f>IF(AT70="","",VLOOKUP(AT70,【記載例】シフト記号表!$C$5:$W$46,21,FALSE))</f>
        <v>-</v>
      </c>
      <c r="AU71" s="182">
        <f>IF(AU70="","",VLOOKUP(AU70,【記載例】シフト記号表!$C$5:$W$46,21,FALSE))</f>
        <v>2</v>
      </c>
      <c r="AV71" s="180" t="str">
        <f>IF(AV70="","",VLOOKUP(AV70,【記載例】シフト記号表!$C$5:$W$46,21,FALSE))</f>
        <v>-</v>
      </c>
      <c r="AW71" s="181">
        <f>IF(AW70="","",VLOOKUP(AW70,【記載例】シフト記号表!$C$5:$W$46,21,FALSE))</f>
        <v>5.9999999999999991</v>
      </c>
      <c r="AX71" s="181">
        <f>IF(AX70="","",VLOOKUP(AX70,【記載例】シフト記号表!$C$5:$W$46,21,FALSE))</f>
        <v>5.9999999999999991</v>
      </c>
      <c r="AY71" s="181" t="str">
        <f>IF(AY70="","",VLOOKUP(AY70,【記載例】シフト記号表!$C$5:$W$46,21,FALSE))</f>
        <v>-</v>
      </c>
      <c r="AZ71" s="181">
        <f>IF(AZ70="","",VLOOKUP(AZ70,【記載例】シフト記号表!$C$5:$W$46,21,FALSE))</f>
        <v>5.9999999999999991</v>
      </c>
      <c r="BA71" s="181">
        <f>IF(BA70="","",VLOOKUP(BA70,【記載例】シフト記号表!$C$5:$W$46,21,FALSE))</f>
        <v>5.0000000000000009</v>
      </c>
      <c r="BB71" s="182">
        <f>IF(BB70="","",VLOOKUP(BB70,【記載例】シフト記号表!$C$5:$W$46,21,FALSE))</f>
        <v>5.0000000000000009</v>
      </c>
      <c r="BC71" s="180" t="str">
        <f>IF(BC70="","",VLOOKUP(BC70,【記載例】シフト記号表!$C$5:$W$46,21,FALSE))</f>
        <v/>
      </c>
      <c r="BD71" s="181" t="str">
        <f>IF(BD70="","",VLOOKUP(BD70,【記載例】シフト記号表!$C$5:$W$46,21,FALSE))</f>
        <v/>
      </c>
      <c r="BE71" s="183" t="str">
        <f>IF(BE70="","",VLOOKUP(BE70,【記載例】シフト記号表!$C$5:$W$46,21,FALSE))</f>
        <v/>
      </c>
      <c r="BF71" s="279">
        <f>IF($BI$3="計画",SUM(AA71:BB71),IF($BI$3="実績",SUM(AA71:BE71),""))</f>
        <v>83</v>
      </c>
      <c r="BG71" s="280"/>
      <c r="BH71" s="253">
        <f>IF($BI$3="計画",BF71/4,IF($BI$3="実績",(BF71/($BI$7/7)),""))</f>
        <v>19.366666666666667</v>
      </c>
      <c r="BI71" s="254"/>
      <c r="BJ71" s="245"/>
      <c r="BK71" s="246"/>
      <c r="BL71" s="246"/>
      <c r="BM71" s="246"/>
      <c r="BN71" s="247"/>
    </row>
    <row r="72" spans="2:66" ht="20.25" customHeight="1" x14ac:dyDescent="0.4">
      <c r="B72" s="59"/>
      <c r="C72" s="420"/>
      <c r="D72" s="424"/>
      <c r="E72" s="422"/>
      <c r="F72" s="423"/>
      <c r="G72" s="281"/>
      <c r="H72" s="282"/>
      <c r="I72" s="283" t="str">
        <f>G71</f>
        <v>介護職員</v>
      </c>
      <c r="J72" s="282"/>
      <c r="K72" s="283" t="str">
        <f>M71</f>
        <v>A</v>
      </c>
      <c r="L72" s="282"/>
      <c r="M72" s="284"/>
      <c r="N72" s="285"/>
      <c r="O72" s="286"/>
      <c r="P72" s="287"/>
      <c r="Q72" s="287"/>
      <c r="R72" s="288"/>
      <c r="S72" s="273"/>
      <c r="T72" s="249"/>
      <c r="U72" s="274"/>
      <c r="V72" s="29" t="s">
        <v>126</v>
      </c>
      <c r="W72" s="52"/>
      <c r="X72" s="52"/>
      <c r="Y72" s="53"/>
      <c r="Z72" s="69"/>
      <c r="AA72" s="184">
        <f>IF(AA70="","",VLOOKUP(AA70,【記載例】シフト記号表!$C$5:$Y$46,23,FALSE))</f>
        <v>2.9999999999999991</v>
      </c>
      <c r="AB72" s="185">
        <f>IF(AB70="","",VLOOKUP(AB70,【記載例】シフト記号表!$C$5:$Y$46,23,FALSE))</f>
        <v>2.9999999999999991</v>
      </c>
      <c r="AC72" s="185" t="str">
        <f>IF(AC70="","",VLOOKUP(AC70,【記載例】シフト記号表!$C$5:$Y$46,23,FALSE))</f>
        <v>-</v>
      </c>
      <c r="AD72" s="185" t="str">
        <f>IF(AD70="","",VLOOKUP(AD70,【記載例】シフト記号表!$C$5:$Y$46,23,FALSE))</f>
        <v>-</v>
      </c>
      <c r="AE72" s="185">
        <f>IF(AE70="","",VLOOKUP(AE70,【記載例】シフト記号表!$C$5:$Y$46,23,FALSE))</f>
        <v>14</v>
      </c>
      <c r="AF72" s="185" t="str">
        <f>IF(AF70="","",VLOOKUP(AF70,【記載例】シフト記号表!$C$5:$Y$46,23,FALSE))</f>
        <v>-</v>
      </c>
      <c r="AG72" s="186">
        <f>IF(AG70="","",VLOOKUP(AG70,【記載例】シフト記号表!$C$5:$Y$46,23,FALSE))</f>
        <v>1.9999999999999991</v>
      </c>
      <c r="AH72" s="184">
        <f>IF(AH70="","",VLOOKUP(AH70,【記載例】シフト記号表!$C$5:$Y$46,23,FALSE))</f>
        <v>1.9999999999999991</v>
      </c>
      <c r="AI72" s="185" t="str">
        <f>IF(AI70="","",VLOOKUP(AI70,【記載例】シフト記号表!$C$5:$Y$46,23,FALSE))</f>
        <v>-</v>
      </c>
      <c r="AJ72" s="185">
        <f>IF(AJ70="","",VLOOKUP(AJ70,【記載例】シフト記号表!$C$5:$Y$46,23,FALSE))</f>
        <v>2.9999999999999991</v>
      </c>
      <c r="AK72" s="185">
        <f>IF(AK70="","",VLOOKUP(AK70,【記載例】シフト記号表!$C$5:$Y$46,23,FALSE))</f>
        <v>2.9999999999999991</v>
      </c>
      <c r="AL72" s="185" t="str">
        <f>IF(AL70="","",VLOOKUP(AL70,【記載例】シフト記号表!$C$5:$Y$46,23,FALSE))</f>
        <v>-</v>
      </c>
      <c r="AM72" s="185">
        <f>IF(AM70="","",VLOOKUP(AM70,【記載例】シフト記号表!$C$5:$Y$46,23,FALSE))</f>
        <v>14</v>
      </c>
      <c r="AN72" s="186" t="str">
        <f>IF(AN70="","",VLOOKUP(AN70,【記載例】シフト記号表!$C$5:$Y$46,23,FALSE))</f>
        <v>-</v>
      </c>
      <c r="AO72" s="184">
        <f>IF(AO70="","",VLOOKUP(AO70,【記載例】シフト記号表!$C$5:$Y$46,23,FALSE))</f>
        <v>1.9999999999999991</v>
      </c>
      <c r="AP72" s="185">
        <f>IF(AP70="","",VLOOKUP(AP70,【記載例】シフト記号表!$C$5:$Y$46,23,FALSE))</f>
        <v>1.9999999999999991</v>
      </c>
      <c r="AQ72" s="185" t="str">
        <f>IF(AQ70="","",VLOOKUP(AQ70,【記載例】シフト記号表!$C$5:$Y$46,23,FALSE))</f>
        <v>-</v>
      </c>
      <c r="AR72" s="185">
        <f>IF(AR70="","",VLOOKUP(AR70,【記載例】シフト記号表!$C$5:$Y$46,23,FALSE))</f>
        <v>2.9999999999999991</v>
      </c>
      <c r="AS72" s="185" t="str">
        <f>IF(AS70="","",VLOOKUP(AS70,【記載例】シフト記号表!$C$5:$Y$46,23,FALSE))</f>
        <v>-</v>
      </c>
      <c r="AT72" s="185" t="str">
        <f>IF(AT70="","",VLOOKUP(AT70,【記載例】シフト記号表!$C$5:$Y$46,23,FALSE))</f>
        <v>-</v>
      </c>
      <c r="AU72" s="186">
        <f>IF(AU70="","",VLOOKUP(AU70,【記載例】シフト記号表!$C$5:$Y$46,23,FALSE))</f>
        <v>14</v>
      </c>
      <c r="AV72" s="184" t="str">
        <f>IF(AV70="","",VLOOKUP(AV70,【記載例】シフト記号表!$C$5:$Y$46,23,FALSE))</f>
        <v>-</v>
      </c>
      <c r="AW72" s="185">
        <f>IF(AW70="","",VLOOKUP(AW70,【記載例】シフト記号表!$C$5:$Y$46,23,FALSE))</f>
        <v>1.9999999999999991</v>
      </c>
      <c r="AX72" s="185">
        <f>IF(AX70="","",VLOOKUP(AX70,【記載例】シフト記号表!$C$5:$Y$46,23,FALSE))</f>
        <v>1.9999999999999991</v>
      </c>
      <c r="AY72" s="185" t="str">
        <f>IF(AY70="","",VLOOKUP(AY70,【記載例】シフト記号表!$C$5:$Y$46,23,FALSE))</f>
        <v>-</v>
      </c>
      <c r="AZ72" s="185">
        <f>IF(AZ70="","",VLOOKUP(AZ70,【記載例】シフト記号表!$C$5:$Y$46,23,FALSE))</f>
        <v>1.9999999999999991</v>
      </c>
      <c r="BA72" s="185">
        <f>IF(BA70="","",VLOOKUP(BA70,【記載例】シフト記号表!$C$5:$Y$46,23,FALSE))</f>
        <v>2.9999999999999991</v>
      </c>
      <c r="BB72" s="186">
        <f>IF(BB70="","",VLOOKUP(BB70,【記載例】シフト記号表!$C$5:$Y$46,23,FALSE))</f>
        <v>2.9999999999999991</v>
      </c>
      <c r="BC72" s="184" t="str">
        <f>IF(BC70="","",VLOOKUP(BC70,【記載例】シフト記号表!$C$5:$Y$46,23,FALSE))</f>
        <v/>
      </c>
      <c r="BD72" s="185" t="str">
        <f>IF(BD70="","",VLOOKUP(BD70,【記載例】シフト記号表!$C$5:$Y$46,23,FALSE))</f>
        <v/>
      </c>
      <c r="BE72" s="187" t="str">
        <f>IF(BE70="","",VLOOKUP(BE70,【記載例】シフト記号表!$C$5:$Y$46,23,FALSE))</f>
        <v/>
      </c>
      <c r="BF72" s="289">
        <f>IF($BI$3="計画",SUM(AA72:BB72),IF($BI$3="実績",SUM(AA72:BE72),""))</f>
        <v>77</v>
      </c>
      <c r="BG72" s="290"/>
      <c r="BH72" s="255">
        <f>IF($BI$3="計画",BF72/4,IF($BI$3="実績",(BF72/($BI$7/7)),""))</f>
        <v>17.966666666666669</v>
      </c>
      <c r="BI72" s="256"/>
      <c r="BJ72" s="248"/>
      <c r="BK72" s="249"/>
      <c r="BL72" s="249"/>
      <c r="BM72" s="249"/>
      <c r="BN72" s="250"/>
    </row>
    <row r="73" spans="2:66" ht="20.25" customHeight="1" x14ac:dyDescent="0.4">
      <c r="B73" s="60"/>
      <c r="C73" s="419"/>
      <c r="D73" s="421" t="s">
        <v>182</v>
      </c>
      <c r="E73" s="422"/>
      <c r="F73" s="423"/>
      <c r="G73" s="263"/>
      <c r="H73" s="264"/>
      <c r="I73" s="207"/>
      <c r="J73" s="208"/>
      <c r="K73" s="207"/>
      <c r="L73" s="208"/>
      <c r="M73" s="265"/>
      <c r="N73" s="266"/>
      <c r="O73" s="267"/>
      <c r="P73" s="268"/>
      <c r="Q73" s="268"/>
      <c r="R73" s="264"/>
      <c r="S73" s="269" t="s">
        <v>197</v>
      </c>
      <c r="T73" s="243"/>
      <c r="U73" s="270"/>
      <c r="V73" s="25" t="s">
        <v>18</v>
      </c>
      <c r="W73" s="32"/>
      <c r="X73" s="32"/>
      <c r="Y73" s="20"/>
      <c r="Z73" s="68"/>
      <c r="AA73" s="211" t="s">
        <v>44</v>
      </c>
      <c r="AB73" s="212" t="s">
        <v>217</v>
      </c>
      <c r="AC73" s="212" t="s">
        <v>218</v>
      </c>
      <c r="AD73" s="212" t="s">
        <v>218</v>
      </c>
      <c r="AE73" s="212" t="s">
        <v>44</v>
      </c>
      <c r="AF73" s="212" t="s">
        <v>216</v>
      </c>
      <c r="AG73" s="213" t="s">
        <v>44</v>
      </c>
      <c r="AH73" s="211" t="s">
        <v>218</v>
      </c>
      <c r="AI73" s="212" t="s">
        <v>44</v>
      </c>
      <c r="AJ73" s="212" t="s">
        <v>218</v>
      </c>
      <c r="AK73" s="212" t="s">
        <v>218</v>
      </c>
      <c r="AL73" s="212" t="s">
        <v>44</v>
      </c>
      <c r="AM73" s="212" t="s">
        <v>44</v>
      </c>
      <c r="AN73" s="213" t="s">
        <v>216</v>
      </c>
      <c r="AO73" s="211" t="s">
        <v>44</v>
      </c>
      <c r="AP73" s="212" t="s">
        <v>218</v>
      </c>
      <c r="AQ73" s="212" t="s">
        <v>218</v>
      </c>
      <c r="AR73" s="212" t="s">
        <v>218</v>
      </c>
      <c r="AS73" s="212" t="s">
        <v>217</v>
      </c>
      <c r="AT73" s="212" t="s">
        <v>217</v>
      </c>
      <c r="AU73" s="213" t="s">
        <v>44</v>
      </c>
      <c r="AV73" s="211" t="s">
        <v>216</v>
      </c>
      <c r="AW73" s="212" t="s">
        <v>44</v>
      </c>
      <c r="AX73" s="212" t="s">
        <v>217</v>
      </c>
      <c r="AY73" s="212" t="s">
        <v>218</v>
      </c>
      <c r="AZ73" s="212" t="s">
        <v>44</v>
      </c>
      <c r="BA73" s="212" t="s">
        <v>44</v>
      </c>
      <c r="BB73" s="213" t="s">
        <v>217</v>
      </c>
      <c r="BC73" s="211"/>
      <c r="BD73" s="212"/>
      <c r="BE73" s="214"/>
      <c r="BF73" s="275"/>
      <c r="BG73" s="276"/>
      <c r="BH73" s="251"/>
      <c r="BI73" s="252"/>
      <c r="BJ73" s="242"/>
      <c r="BK73" s="243"/>
      <c r="BL73" s="243"/>
      <c r="BM73" s="243"/>
      <c r="BN73" s="244"/>
    </row>
    <row r="74" spans="2:66" ht="20.25" customHeight="1" x14ac:dyDescent="0.4">
      <c r="B74" s="58">
        <f>B71+1</f>
        <v>19</v>
      </c>
      <c r="C74" s="420"/>
      <c r="D74" s="424"/>
      <c r="E74" s="422"/>
      <c r="F74" s="423"/>
      <c r="G74" s="263" t="s">
        <v>134</v>
      </c>
      <c r="H74" s="264"/>
      <c r="I74" s="207"/>
      <c r="J74" s="208"/>
      <c r="K74" s="207"/>
      <c r="L74" s="208"/>
      <c r="M74" s="277" t="s">
        <v>112</v>
      </c>
      <c r="N74" s="278"/>
      <c r="O74" s="267" t="s">
        <v>113</v>
      </c>
      <c r="P74" s="268"/>
      <c r="Q74" s="268"/>
      <c r="R74" s="264"/>
      <c r="S74" s="271"/>
      <c r="T74" s="246"/>
      <c r="U74" s="272"/>
      <c r="V74" s="27" t="s">
        <v>84</v>
      </c>
      <c r="W74" s="28"/>
      <c r="X74" s="28"/>
      <c r="Y74" s="23"/>
      <c r="Z74" s="63"/>
      <c r="AA74" s="180" t="str">
        <f>IF(AA73="","",VLOOKUP(AA73,【記載例】シフト記号表!$C$5:$W$46,21,FALSE))</f>
        <v>-</v>
      </c>
      <c r="AB74" s="181">
        <f>IF(AB73="","",VLOOKUP(AB73,【記載例】シフト記号表!$C$5:$W$46,21,FALSE))</f>
        <v>5.9999999999999991</v>
      </c>
      <c r="AC74" s="181">
        <f>IF(AC73="","",VLOOKUP(AC73,【記載例】シフト記号表!$C$5:$W$46,21,FALSE))</f>
        <v>5.0000000000000009</v>
      </c>
      <c r="AD74" s="181">
        <f>IF(AD73="","",VLOOKUP(AD73,【記載例】シフト記号表!$C$5:$W$46,21,FALSE))</f>
        <v>5.0000000000000009</v>
      </c>
      <c r="AE74" s="181" t="str">
        <f>IF(AE73="","",VLOOKUP(AE73,【記載例】シフト記号表!$C$5:$W$46,21,FALSE))</f>
        <v>-</v>
      </c>
      <c r="AF74" s="181">
        <f>IF(AF73="","",VLOOKUP(AF73,【記載例】シフト記号表!$C$5:$W$46,21,FALSE))</f>
        <v>2</v>
      </c>
      <c r="AG74" s="182" t="str">
        <f>IF(AG73="","",VLOOKUP(AG73,【記載例】シフト記号表!$C$5:$W$46,21,FALSE))</f>
        <v>-</v>
      </c>
      <c r="AH74" s="180">
        <f>IF(AH73="","",VLOOKUP(AH73,【記載例】シフト記号表!$C$5:$W$46,21,FALSE))</f>
        <v>5.0000000000000009</v>
      </c>
      <c r="AI74" s="181" t="str">
        <f>IF(AI73="","",VLOOKUP(AI73,【記載例】シフト記号表!$C$5:$W$46,21,FALSE))</f>
        <v>-</v>
      </c>
      <c r="AJ74" s="181">
        <f>IF(AJ73="","",VLOOKUP(AJ73,【記載例】シフト記号表!$C$5:$W$46,21,FALSE))</f>
        <v>5.0000000000000009</v>
      </c>
      <c r="AK74" s="181">
        <f>IF(AK73="","",VLOOKUP(AK73,【記載例】シフト記号表!$C$5:$W$46,21,FALSE))</f>
        <v>5.0000000000000009</v>
      </c>
      <c r="AL74" s="181" t="str">
        <f>IF(AL73="","",VLOOKUP(AL73,【記載例】シフト記号表!$C$5:$W$46,21,FALSE))</f>
        <v>-</v>
      </c>
      <c r="AM74" s="181" t="str">
        <f>IF(AM73="","",VLOOKUP(AM73,【記載例】シフト記号表!$C$5:$W$46,21,FALSE))</f>
        <v>-</v>
      </c>
      <c r="AN74" s="182">
        <f>IF(AN73="","",VLOOKUP(AN73,【記載例】シフト記号表!$C$5:$W$46,21,FALSE))</f>
        <v>2</v>
      </c>
      <c r="AO74" s="180" t="str">
        <f>IF(AO73="","",VLOOKUP(AO73,【記載例】シフト記号表!$C$5:$W$46,21,FALSE))</f>
        <v>-</v>
      </c>
      <c r="AP74" s="181">
        <f>IF(AP73="","",VLOOKUP(AP73,【記載例】シフト記号表!$C$5:$W$46,21,FALSE))</f>
        <v>5.0000000000000009</v>
      </c>
      <c r="AQ74" s="181">
        <f>IF(AQ73="","",VLOOKUP(AQ73,【記載例】シフト記号表!$C$5:$W$46,21,FALSE))</f>
        <v>5.0000000000000009</v>
      </c>
      <c r="AR74" s="181">
        <f>IF(AR73="","",VLOOKUP(AR73,【記載例】シフト記号表!$C$5:$W$46,21,FALSE))</f>
        <v>5.0000000000000009</v>
      </c>
      <c r="AS74" s="181">
        <f>IF(AS73="","",VLOOKUP(AS73,【記載例】シフト記号表!$C$5:$W$46,21,FALSE))</f>
        <v>5.9999999999999991</v>
      </c>
      <c r="AT74" s="181">
        <f>IF(AT73="","",VLOOKUP(AT73,【記載例】シフト記号表!$C$5:$W$46,21,FALSE))</f>
        <v>5.9999999999999991</v>
      </c>
      <c r="AU74" s="182" t="str">
        <f>IF(AU73="","",VLOOKUP(AU73,【記載例】シフト記号表!$C$5:$W$46,21,FALSE))</f>
        <v>-</v>
      </c>
      <c r="AV74" s="180">
        <f>IF(AV73="","",VLOOKUP(AV73,【記載例】シフト記号表!$C$5:$W$46,21,FALSE))</f>
        <v>2</v>
      </c>
      <c r="AW74" s="181" t="str">
        <f>IF(AW73="","",VLOOKUP(AW73,【記載例】シフト記号表!$C$5:$W$46,21,FALSE))</f>
        <v>-</v>
      </c>
      <c r="AX74" s="181">
        <f>IF(AX73="","",VLOOKUP(AX73,【記載例】シフト記号表!$C$5:$W$46,21,FALSE))</f>
        <v>5.9999999999999991</v>
      </c>
      <c r="AY74" s="181">
        <f>IF(AY73="","",VLOOKUP(AY73,【記載例】シフト記号表!$C$5:$W$46,21,FALSE))</f>
        <v>5.0000000000000009</v>
      </c>
      <c r="AZ74" s="181" t="str">
        <f>IF(AZ73="","",VLOOKUP(AZ73,【記載例】シフト記号表!$C$5:$W$46,21,FALSE))</f>
        <v>-</v>
      </c>
      <c r="BA74" s="181" t="str">
        <f>IF(BA73="","",VLOOKUP(BA73,【記載例】シフト記号表!$C$5:$W$46,21,FALSE))</f>
        <v>-</v>
      </c>
      <c r="BB74" s="182">
        <f>IF(BB73="","",VLOOKUP(BB73,【記載例】シフト記号表!$C$5:$W$46,21,FALSE))</f>
        <v>5.9999999999999991</v>
      </c>
      <c r="BC74" s="180" t="str">
        <f>IF(BC73="","",VLOOKUP(BC73,【記載例】シフト記号表!$C$5:$W$46,21,FALSE))</f>
        <v/>
      </c>
      <c r="BD74" s="181" t="str">
        <f>IF(BD73="","",VLOOKUP(BD73,【記載例】シフト記号表!$C$5:$W$46,21,FALSE))</f>
        <v/>
      </c>
      <c r="BE74" s="183" t="str">
        <f>IF(BE73="","",VLOOKUP(BE73,【記載例】シフト記号表!$C$5:$W$46,21,FALSE))</f>
        <v/>
      </c>
      <c r="BF74" s="279">
        <f>IF($BI$3="計画",SUM(AA74:BB74),IF($BI$3="実績",SUM(AA74:BE74),""))</f>
        <v>81</v>
      </c>
      <c r="BG74" s="280"/>
      <c r="BH74" s="253">
        <f>IF($BI$3="計画",BF74/4,IF($BI$3="実績",(BF74/($BI$7/7)),""))</f>
        <v>18.900000000000002</v>
      </c>
      <c r="BI74" s="254"/>
      <c r="BJ74" s="245"/>
      <c r="BK74" s="246"/>
      <c r="BL74" s="246"/>
      <c r="BM74" s="246"/>
      <c r="BN74" s="247"/>
    </row>
    <row r="75" spans="2:66" ht="20.25" customHeight="1" x14ac:dyDescent="0.4">
      <c r="B75" s="59"/>
      <c r="C75" s="420"/>
      <c r="D75" s="424"/>
      <c r="E75" s="422"/>
      <c r="F75" s="423"/>
      <c r="G75" s="281"/>
      <c r="H75" s="282"/>
      <c r="I75" s="283" t="str">
        <f>G74</f>
        <v>介護職員</v>
      </c>
      <c r="J75" s="282"/>
      <c r="K75" s="283" t="str">
        <f>M74</f>
        <v>A</v>
      </c>
      <c r="L75" s="282"/>
      <c r="M75" s="284"/>
      <c r="N75" s="285"/>
      <c r="O75" s="286"/>
      <c r="P75" s="287"/>
      <c r="Q75" s="287"/>
      <c r="R75" s="288"/>
      <c r="S75" s="273"/>
      <c r="T75" s="249"/>
      <c r="U75" s="274"/>
      <c r="V75" s="29" t="s">
        <v>126</v>
      </c>
      <c r="W75" s="52"/>
      <c r="X75" s="52"/>
      <c r="Y75" s="53"/>
      <c r="Z75" s="69"/>
      <c r="AA75" s="184" t="str">
        <f>IF(AA73="","",VLOOKUP(AA73,【記載例】シフト記号表!$C$5:$Y$46,23,FALSE))</f>
        <v>-</v>
      </c>
      <c r="AB75" s="185">
        <f>IF(AB73="","",VLOOKUP(AB73,【記載例】シフト記号表!$C$5:$Y$46,23,FALSE))</f>
        <v>1.9999999999999991</v>
      </c>
      <c r="AC75" s="185">
        <f>IF(AC73="","",VLOOKUP(AC73,【記載例】シフト記号表!$C$5:$Y$46,23,FALSE))</f>
        <v>2.9999999999999991</v>
      </c>
      <c r="AD75" s="185">
        <f>IF(AD73="","",VLOOKUP(AD73,【記載例】シフト記号表!$C$5:$Y$46,23,FALSE))</f>
        <v>2.9999999999999991</v>
      </c>
      <c r="AE75" s="185" t="str">
        <f>IF(AE73="","",VLOOKUP(AE73,【記載例】シフト記号表!$C$5:$Y$46,23,FALSE))</f>
        <v>-</v>
      </c>
      <c r="AF75" s="185">
        <f>IF(AF73="","",VLOOKUP(AF73,【記載例】シフト記号表!$C$5:$Y$46,23,FALSE))</f>
        <v>14</v>
      </c>
      <c r="AG75" s="186" t="str">
        <f>IF(AG73="","",VLOOKUP(AG73,【記載例】シフト記号表!$C$5:$Y$46,23,FALSE))</f>
        <v>-</v>
      </c>
      <c r="AH75" s="184">
        <f>IF(AH73="","",VLOOKUP(AH73,【記載例】シフト記号表!$C$5:$Y$46,23,FALSE))</f>
        <v>2.9999999999999991</v>
      </c>
      <c r="AI75" s="185" t="str">
        <f>IF(AI73="","",VLOOKUP(AI73,【記載例】シフト記号表!$C$5:$Y$46,23,FALSE))</f>
        <v>-</v>
      </c>
      <c r="AJ75" s="185">
        <f>IF(AJ73="","",VLOOKUP(AJ73,【記載例】シフト記号表!$C$5:$Y$46,23,FALSE))</f>
        <v>2.9999999999999991</v>
      </c>
      <c r="AK75" s="185">
        <f>IF(AK73="","",VLOOKUP(AK73,【記載例】シフト記号表!$C$5:$Y$46,23,FALSE))</f>
        <v>2.9999999999999991</v>
      </c>
      <c r="AL75" s="185" t="str">
        <f>IF(AL73="","",VLOOKUP(AL73,【記載例】シフト記号表!$C$5:$Y$46,23,FALSE))</f>
        <v>-</v>
      </c>
      <c r="AM75" s="185" t="str">
        <f>IF(AM73="","",VLOOKUP(AM73,【記載例】シフト記号表!$C$5:$Y$46,23,FALSE))</f>
        <v>-</v>
      </c>
      <c r="AN75" s="186">
        <f>IF(AN73="","",VLOOKUP(AN73,【記載例】シフト記号表!$C$5:$Y$46,23,FALSE))</f>
        <v>14</v>
      </c>
      <c r="AO75" s="184" t="str">
        <f>IF(AO73="","",VLOOKUP(AO73,【記載例】シフト記号表!$C$5:$Y$46,23,FALSE))</f>
        <v>-</v>
      </c>
      <c r="AP75" s="185">
        <f>IF(AP73="","",VLOOKUP(AP73,【記載例】シフト記号表!$C$5:$Y$46,23,FALSE))</f>
        <v>2.9999999999999991</v>
      </c>
      <c r="AQ75" s="185">
        <f>IF(AQ73="","",VLOOKUP(AQ73,【記載例】シフト記号表!$C$5:$Y$46,23,FALSE))</f>
        <v>2.9999999999999991</v>
      </c>
      <c r="AR75" s="185">
        <f>IF(AR73="","",VLOOKUP(AR73,【記載例】シフト記号表!$C$5:$Y$46,23,FALSE))</f>
        <v>2.9999999999999991</v>
      </c>
      <c r="AS75" s="185">
        <f>IF(AS73="","",VLOOKUP(AS73,【記載例】シフト記号表!$C$5:$Y$46,23,FALSE))</f>
        <v>1.9999999999999991</v>
      </c>
      <c r="AT75" s="185">
        <f>IF(AT73="","",VLOOKUP(AT73,【記載例】シフト記号表!$C$5:$Y$46,23,FALSE))</f>
        <v>1.9999999999999991</v>
      </c>
      <c r="AU75" s="186" t="str">
        <f>IF(AU73="","",VLOOKUP(AU73,【記載例】シフト記号表!$C$5:$Y$46,23,FALSE))</f>
        <v>-</v>
      </c>
      <c r="AV75" s="184">
        <f>IF(AV73="","",VLOOKUP(AV73,【記載例】シフト記号表!$C$5:$Y$46,23,FALSE))</f>
        <v>14</v>
      </c>
      <c r="AW75" s="185" t="str">
        <f>IF(AW73="","",VLOOKUP(AW73,【記載例】シフト記号表!$C$5:$Y$46,23,FALSE))</f>
        <v>-</v>
      </c>
      <c r="AX75" s="185">
        <f>IF(AX73="","",VLOOKUP(AX73,【記載例】シフト記号表!$C$5:$Y$46,23,FALSE))</f>
        <v>1.9999999999999991</v>
      </c>
      <c r="AY75" s="185">
        <f>IF(AY73="","",VLOOKUP(AY73,【記載例】シフト記号表!$C$5:$Y$46,23,FALSE))</f>
        <v>2.9999999999999991</v>
      </c>
      <c r="AZ75" s="185" t="str">
        <f>IF(AZ73="","",VLOOKUP(AZ73,【記載例】シフト記号表!$C$5:$Y$46,23,FALSE))</f>
        <v>-</v>
      </c>
      <c r="BA75" s="185" t="str">
        <f>IF(BA73="","",VLOOKUP(BA73,【記載例】シフト記号表!$C$5:$Y$46,23,FALSE))</f>
        <v>-</v>
      </c>
      <c r="BB75" s="186">
        <f>IF(BB73="","",VLOOKUP(BB73,【記載例】シフト記号表!$C$5:$Y$46,23,FALSE))</f>
        <v>1.9999999999999991</v>
      </c>
      <c r="BC75" s="184" t="str">
        <f>IF(BC73="","",VLOOKUP(BC73,【記載例】シフト記号表!$C$5:$Y$46,23,FALSE))</f>
        <v/>
      </c>
      <c r="BD75" s="185" t="str">
        <f>IF(BD73="","",VLOOKUP(BD73,【記載例】シフト記号表!$C$5:$Y$46,23,FALSE))</f>
        <v/>
      </c>
      <c r="BE75" s="187" t="str">
        <f>IF(BE73="","",VLOOKUP(BE73,【記載例】シフト記号表!$C$5:$Y$46,23,FALSE))</f>
        <v/>
      </c>
      <c r="BF75" s="289">
        <f>IF($BI$3="計画",SUM(AA75:BB75),IF($BI$3="実績",SUM(AA75:BE75),""))</f>
        <v>79</v>
      </c>
      <c r="BG75" s="290"/>
      <c r="BH75" s="255">
        <f>IF($BI$3="計画",BF75/4,IF($BI$3="実績",(BF75/($BI$7/7)),""))</f>
        <v>18.433333333333334</v>
      </c>
      <c r="BI75" s="256"/>
      <c r="BJ75" s="248"/>
      <c r="BK75" s="249"/>
      <c r="BL75" s="249"/>
      <c r="BM75" s="249"/>
      <c r="BN75" s="250"/>
    </row>
    <row r="76" spans="2:66" ht="20.25" customHeight="1" x14ac:dyDescent="0.4">
      <c r="B76" s="60"/>
      <c r="C76" s="419"/>
      <c r="D76" s="421" t="s">
        <v>182</v>
      </c>
      <c r="E76" s="422"/>
      <c r="F76" s="423"/>
      <c r="G76" s="263"/>
      <c r="H76" s="264"/>
      <c r="I76" s="207"/>
      <c r="J76" s="208"/>
      <c r="K76" s="207"/>
      <c r="L76" s="208"/>
      <c r="M76" s="265"/>
      <c r="N76" s="266"/>
      <c r="O76" s="267"/>
      <c r="P76" s="268"/>
      <c r="Q76" s="268"/>
      <c r="R76" s="264"/>
      <c r="S76" s="269" t="s">
        <v>198</v>
      </c>
      <c r="T76" s="243"/>
      <c r="U76" s="270"/>
      <c r="V76" s="25" t="s">
        <v>18</v>
      </c>
      <c r="W76" s="32"/>
      <c r="X76" s="32"/>
      <c r="Y76" s="20"/>
      <c r="Z76" s="68"/>
      <c r="AA76" s="211" t="s">
        <v>217</v>
      </c>
      <c r="AB76" s="212" t="s">
        <v>44</v>
      </c>
      <c r="AC76" s="212" t="s">
        <v>217</v>
      </c>
      <c r="AD76" s="212" t="s">
        <v>44</v>
      </c>
      <c r="AE76" s="212" t="s">
        <v>218</v>
      </c>
      <c r="AF76" s="212" t="s">
        <v>44</v>
      </c>
      <c r="AG76" s="213" t="s">
        <v>216</v>
      </c>
      <c r="AH76" s="211" t="s">
        <v>44</v>
      </c>
      <c r="AI76" s="212" t="s">
        <v>218</v>
      </c>
      <c r="AJ76" s="212" t="s">
        <v>218</v>
      </c>
      <c r="AK76" s="212" t="s">
        <v>217</v>
      </c>
      <c r="AL76" s="212" t="s">
        <v>217</v>
      </c>
      <c r="AM76" s="212" t="s">
        <v>44</v>
      </c>
      <c r="AN76" s="213" t="s">
        <v>218</v>
      </c>
      <c r="AO76" s="211" t="s">
        <v>216</v>
      </c>
      <c r="AP76" s="212" t="s">
        <v>44</v>
      </c>
      <c r="AQ76" s="212" t="s">
        <v>217</v>
      </c>
      <c r="AR76" s="212" t="s">
        <v>44</v>
      </c>
      <c r="AS76" s="212" t="s">
        <v>218</v>
      </c>
      <c r="AT76" s="212" t="s">
        <v>218</v>
      </c>
      <c r="AU76" s="213" t="s">
        <v>44</v>
      </c>
      <c r="AV76" s="211" t="s">
        <v>44</v>
      </c>
      <c r="AW76" s="212" t="s">
        <v>216</v>
      </c>
      <c r="AX76" s="212" t="s">
        <v>44</v>
      </c>
      <c r="AY76" s="212" t="s">
        <v>217</v>
      </c>
      <c r="AZ76" s="212" t="s">
        <v>218</v>
      </c>
      <c r="BA76" s="212" t="s">
        <v>218</v>
      </c>
      <c r="BB76" s="213" t="s">
        <v>44</v>
      </c>
      <c r="BC76" s="211"/>
      <c r="BD76" s="212"/>
      <c r="BE76" s="214"/>
      <c r="BF76" s="275"/>
      <c r="BG76" s="276"/>
      <c r="BH76" s="251"/>
      <c r="BI76" s="252"/>
      <c r="BJ76" s="242"/>
      <c r="BK76" s="243"/>
      <c r="BL76" s="243"/>
      <c r="BM76" s="243"/>
      <c r="BN76" s="244"/>
    </row>
    <row r="77" spans="2:66" ht="20.25" customHeight="1" x14ac:dyDescent="0.4">
      <c r="B77" s="58">
        <f>B74+1</f>
        <v>20</v>
      </c>
      <c r="C77" s="420"/>
      <c r="D77" s="424"/>
      <c r="E77" s="422"/>
      <c r="F77" s="423"/>
      <c r="G77" s="263" t="s">
        <v>134</v>
      </c>
      <c r="H77" s="264"/>
      <c r="I77" s="207"/>
      <c r="J77" s="208"/>
      <c r="K77" s="207"/>
      <c r="L77" s="208"/>
      <c r="M77" s="277" t="s">
        <v>112</v>
      </c>
      <c r="N77" s="278"/>
      <c r="O77" s="267" t="s">
        <v>113</v>
      </c>
      <c r="P77" s="268"/>
      <c r="Q77" s="268"/>
      <c r="R77" s="264"/>
      <c r="S77" s="271"/>
      <c r="T77" s="246"/>
      <c r="U77" s="272"/>
      <c r="V77" s="27" t="s">
        <v>84</v>
      </c>
      <c r="W77" s="28"/>
      <c r="X77" s="28"/>
      <c r="Y77" s="23"/>
      <c r="Z77" s="63"/>
      <c r="AA77" s="180">
        <f>IF(AA76="","",VLOOKUP(AA76,【記載例】シフト記号表!$C$5:$W$46,21,FALSE))</f>
        <v>5.9999999999999991</v>
      </c>
      <c r="AB77" s="181" t="str">
        <f>IF(AB76="","",VLOOKUP(AB76,【記載例】シフト記号表!$C$5:$W$46,21,FALSE))</f>
        <v>-</v>
      </c>
      <c r="AC77" s="181">
        <f>IF(AC76="","",VLOOKUP(AC76,【記載例】シフト記号表!$C$5:$W$46,21,FALSE))</f>
        <v>5.9999999999999991</v>
      </c>
      <c r="AD77" s="181" t="str">
        <f>IF(AD76="","",VLOOKUP(AD76,【記載例】シフト記号表!$C$5:$W$46,21,FALSE))</f>
        <v>-</v>
      </c>
      <c r="AE77" s="181">
        <f>IF(AE76="","",VLOOKUP(AE76,【記載例】シフト記号表!$C$5:$W$46,21,FALSE))</f>
        <v>5.0000000000000009</v>
      </c>
      <c r="AF77" s="181" t="str">
        <f>IF(AF76="","",VLOOKUP(AF76,【記載例】シフト記号表!$C$5:$W$46,21,FALSE))</f>
        <v>-</v>
      </c>
      <c r="AG77" s="182">
        <f>IF(AG76="","",VLOOKUP(AG76,【記載例】シフト記号表!$C$5:$W$46,21,FALSE))</f>
        <v>2</v>
      </c>
      <c r="AH77" s="180" t="str">
        <f>IF(AH76="","",VLOOKUP(AH76,【記載例】シフト記号表!$C$5:$W$46,21,FALSE))</f>
        <v>-</v>
      </c>
      <c r="AI77" s="181">
        <f>IF(AI76="","",VLOOKUP(AI76,【記載例】シフト記号表!$C$5:$W$46,21,FALSE))</f>
        <v>5.0000000000000009</v>
      </c>
      <c r="AJ77" s="181">
        <f>IF(AJ76="","",VLOOKUP(AJ76,【記載例】シフト記号表!$C$5:$W$46,21,FALSE))</f>
        <v>5.0000000000000009</v>
      </c>
      <c r="AK77" s="181">
        <f>IF(AK76="","",VLOOKUP(AK76,【記載例】シフト記号表!$C$5:$W$46,21,FALSE))</f>
        <v>5.9999999999999991</v>
      </c>
      <c r="AL77" s="181">
        <f>IF(AL76="","",VLOOKUP(AL76,【記載例】シフト記号表!$C$5:$W$46,21,FALSE))</f>
        <v>5.9999999999999991</v>
      </c>
      <c r="AM77" s="181" t="str">
        <f>IF(AM76="","",VLOOKUP(AM76,【記載例】シフト記号表!$C$5:$W$46,21,FALSE))</f>
        <v>-</v>
      </c>
      <c r="AN77" s="182">
        <f>IF(AN76="","",VLOOKUP(AN76,【記載例】シフト記号表!$C$5:$W$46,21,FALSE))</f>
        <v>5.0000000000000009</v>
      </c>
      <c r="AO77" s="180">
        <f>IF(AO76="","",VLOOKUP(AO76,【記載例】シフト記号表!$C$5:$W$46,21,FALSE))</f>
        <v>2</v>
      </c>
      <c r="AP77" s="181" t="str">
        <f>IF(AP76="","",VLOOKUP(AP76,【記載例】シフト記号表!$C$5:$W$46,21,FALSE))</f>
        <v>-</v>
      </c>
      <c r="AQ77" s="181">
        <f>IF(AQ76="","",VLOOKUP(AQ76,【記載例】シフト記号表!$C$5:$W$46,21,FALSE))</f>
        <v>5.9999999999999991</v>
      </c>
      <c r="AR77" s="181" t="str">
        <f>IF(AR76="","",VLOOKUP(AR76,【記載例】シフト記号表!$C$5:$W$46,21,FALSE))</f>
        <v>-</v>
      </c>
      <c r="AS77" s="181">
        <f>IF(AS76="","",VLOOKUP(AS76,【記載例】シフト記号表!$C$5:$W$46,21,FALSE))</f>
        <v>5.0000000000000009</v>
      </c>
      <c r="AT77" s="181">
        <f>IF(AT76="","",VLOOKUP(AT76,【記載例】シフト記号表!$C$5:$W$46,21,FALSE))</f>
        <v>5.0000000000000009</v>
      </c>
      <c r="AU77" s="182" t="str">
        <f>IF(AU76="","",VLOOKUP(AU76,【記載例】シフト記号表!$C$5:$W$46,21,FALSE))</f>
        <v>-</v>
      </c>
      <c r="AV77" s="180" t="str">
        <f>IF(AV76="","",VLOOKUP(AV76,【記載例】シフト記号表!$C$5:$W$46,21,FALSE))</f>
        <v>-</v>
      </c>
      <c r="AW77" s="181">
        <f>IF(AW76="","",VLOOKUP(AW76,【記載例】シフト記号表!$C$5:$W$46,21,FALSE))</f>
        <v>2</v>
      </c>
      <c r="AX77" s="181" t="str">
        <f>IF(AX76="","",VLOOKUP(AX76,【記載例】シフト記号表!$C$5:$W$46,21,FALSE))</f>
        <v>-</v>
      </c>
      <c r="AY77" s="181">
        <f>IF(AY76="","",VLOOKUP(AY76,【記載例】シフト記号表!$C$5:$W$46,21,FALSE))</f>
        <v>5.9999999999999991</v>
      </c>
      <c r="AZ77" s="181">
        <f>IF(AZ76="","",VLOOKUP(AZ76,【記載例】シフト記号表!$C$5:$W$46,21,FALSE))</f>
        <v>5.0000000000000009</v>
      </c>
      <c r="BA77" s="181">
        <f>IF(BA76="","",VLOOKUP(BA76,【記載例】シフト記号表!$C$5:$W$46,21,FALSE))</f>
        <v>5.0000000000000009</v>
      </c>
      <c r="BB77" s="182" t="str">
        <f>IF(BB76="","",VLOOKUP(BB76,【記載例】シフト記号表!$C$5:$W$46,21,FALSE))</f>
        <v>-</v>
      </c>
      <c r="BC77" s="180" t="str">
        <f>IF(BC76="","",VLOOKUP(BC76,【記載例】シフト記号表!$C$5:$W$46,21,FALSE))</f>
        <v/>
      </c>
      <c r="BD77" s="181" t="str">
        <f>IF(BD76="","",VLOOKUP(BD76,【記載例】シフト記号表!$C$5:$W$46,21,FALSE))</f>
        <v/>
      </c>
      <c r="BE77" s="183" t="str">
        <f>IF(BE76="","",VLOOKUP(BE76,【記載例】シフト記号表!$C$5:$W$46,21,FALSE))</f>
        <v/>
      </c>
      <c r="BF77" s="279">
        <f>IF($BI$3="計画",SUM(AA77:BB77),IF($BI$3="実績",SUM(AA77:BE77),""))</f>
        <v>82</v>
      </c>
      <c r="BG77" s="280"/>
      <c r="BH77" s="253">
        <f>IF($BI$3="計画",BF77/4,IF($BI$3="実績",(BF77/($BI$7/7)),""))</f>
        <v>19.133333333333333</v>
      </c>
      <c r="BI77" s="254"/>
      <c r="BJ77" s="245"/>
      <c r="BK77" s="246"/>
      <c r="BL77" s="246"/>
      <c r="BM77" s="246"/>
      <c r="BN77" s="247"/>
    </row>
    <row r="78" spans="2:66" ht="20.25" customHeight="1" x14ac:dyDescent="0.4">
      <c r="B78" s="59"/>
      <c r="C78" s="420"/>
      <c r="D78" s="424"/>
      <c r="E78" s="422"/>
      <c r="F78" s="423"/>
      <c r="G78" s="281"/>
      <c r="H78" s="282"/>
      <c r="I78" s="283" t="str">
        <f>G77</f>
        <v>介護職員</v>
      </c>
      <c r="J78" s="282"/>
      <c r="K78" s="283" t="str">
        <f>M77</f>
        <v>A</v>
      </c>
      <c r="L78" s="282"/>
      <c r="M78" s="284"/>
      <c r="N78" s="285"/>
      <c r="O78" s="286"/>
      <c r="P78" s="287"/>
      <c r="Q78" s="287"/>
      <c r="R78" s="288"/>
      <c r="S78" s="273"/>
      <c r="T78" s="249"/>
      <c r="U78" s="274"/>
      <c r="V78" s="29" t="s">
        <v>126</v>
      </c>
      <c r="W78" s="52"/>
      <c r="X78" s="52"/>
      <c r="Y78" s="53"/>
      <c r="Z78" s="69"/>
      <c r="AA78" s="184">
        <f>IF(AA76="","",VLOOKUP(AA76,【記載例】シフト記号表!$C$5:$Y$46,23,FALSE))</f>
        <v>1.9999999999999991</v>
      </c>
      <c r="AB78" s="185" t="str">
        <f>IF(AB76="","",VLOOKUP(AB76,【記載例】シフト記号表!$C$5:$Y$46,23,FALSE))</f>
        <v>-</v>
      </c>
      <c r="AC78" s="185">
        <f>IF(AC76="","",VLOOKUP(AC76,【記載例】シフト記号表!$C$5:$Y$46,23,FALSE))</f>
        <v>1.9999999999999991</v>
      </c>
      <c r="AD78" s="185" t="str">
        <f>IF(AD76="","",VLOOKUP(AD76,【記載例】シフト記号表!$C$5:$Y$46,23,FALSE))</f>
        <v>-</v>
      </c>
      <c r="AE78" s="185">
        <f>IF(AE76="","",VLOOKUP(AE76,【記載例】シフト記号表!$C$5:$Y$46,23,FALSE))</f>
        <v>2.9999999999999991</v>
      </c>
      <c r="AF78" s="185" t="str">
        <f>IF(AF76="","",VLOOKUP(AF76,【記載例】シフト記号表!$C$5:$Y$46,23,FALSE))</f>
        <v>-</v>
      </c>
      <c r="AG78" s="186">
        <f>IF(AG76="","",VLOOKUP(AG76,【記載例】シフト記号表!$C$5:$Y$46,23,FALSE))</f>
        <v>14</v>
      </c>
      <c r="AH78" s="184" t="str">
        <f>IF(AH76="","",VLOOKUP(AH76,【記載例】シフト記号表!$C$5:$Y$46,23,FALSE))</f>
        <v>-</v>
      </c>
      <c r="AI78" s="185">
        <f>IF(AI76="","",VLOOKUP(AI76,【記載例】シフト記号表!$C$5:$Y$46,23,FALSE))</f>
        <v>2.9999999999999991</v>
      </c>
      <c r="AJ78" s="185">
        <f>IF(AJ76="","",VLOOKUP(AJ76,【記載例】シフト記号表!$C$5:$Y$46,23,FALSE))</f>
        <v>2.9999999999999991</v>
      </c>
      <c r="AK78" s="185">
        <f>IF(AK76="","",VLOOKUP(AK76,【記載例】シフト記号表!$C$5:$Y$46,23,FALSE))</f>
        <v>1.9999999999999991</v>
      </c>
      <c r="AL78" s="185">
        <f>IF(AL76="","",VLOOKUP(AL76,【記載例】シフト記号表!$C$5:$Y$46,23,FALSE))</f>
        <v>1.9999999999999991</v>
      </c>
      <c r="AM78" s="185" t="str">
        <f>IF(AM76="","",VLOOKUP(AM76,【記載例】シフト記号表!$C$5:$Y$46,23,FALSE))</f>
        <v>-</v>
      </c>
      <c r="AN78" s="186">
        <f>IF(AN76="","",VLOOKUP(AN76,【記載例】シフト記号表!$C$5:$Y$46,23,FALSE))</f>
        <v>2.9999999999999991</v>
      </c>
      <c r="AO78" s="184">
        <f>IF(AO76="","",VLOOKUP(AO76,【記載例】シフト記号表!$C$5:$Y$46,23,FALSE))</f>
        <v>14</v>
      </c>
      <c r="AP78" s="185" t="str">
        <f>IF(AP76="","",VLOOKUP(AP76,【記載例】シフト記号表!$C$5:$Y$46,23,FALSE))</f>
        <v>-</v>
      </c>
      <c r="AQ78" s="185">
        <f>IF(AQ76="","",VLOOKUP(AQ76,【記載例】シフト記号表!$C$5:$Y$46,23,FALSE))</f>
        <v>1.9999999999999991</v>
      </c>
      <c r="AR78" s="185" t="str">
        <f>IF(AR76="","",VLOOKUP(AR76,【記載例】シフト記号表!$C$5:$Y$46,23,FALSE))</f>
        <v>-</v>
      </c>
      <c r="AS78" s="185">
        <f>IF(AS76="","",VLOOKUP(AS76,【記載例】シフト記号表!$C$5:$Y$46,23,FALSE))</f>
        <v>2.9999999999999991</v>
      </c>
      <c r="AT78" s="185">
        <f>IF(AT76="","",VLOOKUP(AT76,【記載例】シフト記号表!$C$5:$Y$46,23,FALSE))</f>
        <v>2.9999999999999991</v>
      </c>
      <c r="AU78" s="186" t="str">
        <f>IF(AU76="","",VLOOKUP(AU76,【記載例】シフト記号表!$C$5:$Y$46,23,FALSE))</f>
        <v>-</v>
      </c>
      <c r="AV78" s="184" t="str">
        <f>IF(AV76="","",VLOOKUP(AV76,【記載例】シフト記号表!$C$5:$Y$46,23,FALSE))</f>
        <v>-</v>
      </c>
      <c r="AW78" s="185">
        <f>IF(AW76="","",VLOOKUP(AW76,【記載例】シフト記号表!$C$5:$Y$46,23,FALSE))</f>
        <v>14</v>
      </c>
      <c r="AX78" s="185" t="str">
        <f>IF(AX76="","",VLOOKUP(AX76,【記載例】シフト記号表!$C$5:$Y$46,23,FALSE))</f>
        <v>-</v>
      </c>
      <c r="AY78" s="185">
        <f>IF(AY76="","",VLOOKUP(AY76,【記載例】シフト記号表!$C$5:$Y$46,23,FALSE))</f>
        <v>1.9999999999999991</v>
      </c>
      <c r="AZ78" s="185">
        <f>IF(AZ76="","",VLOOKUP(AZ76,【記載例】シフト記号表!$C$5:$Y$46,23,FALSE))</f>
        <v>2.9999999999999991</v>
      </c>
      <c r="BA78" s="185">
        <f>IF(BA76="","",VLOOKUP(BA76,【記載例】シフト記号表!$C$5:$Y$46,23,FALSE))</f>
        <v>2.9999999999999991</v>
      </c>
      <c r="BB78" s="186" t="str">
        <f>IF(BB76="","",VLOOKUP(BB76,【記載例】シフト記号表!$C$5:$Y$46,23,FALSE))</f>
        <v>-</v>
      </c>
      <c r="BC78" s="184" t="str">
        <f>IF(BC76="","",VLOOKUP(BC76,【記載例】シフト記号表!$C$5:$Y$46,23,FALSE))</f>
        <v/>
      </c>
      <c r="BD78" s="185" t="str">
        <f>IF(BD76="","",VLOOKUP(BD76,【記載例】シフト記号表!$C$5:$Y$46,23,FALSE))</f>
        <v/>
      </c>
      <c r="BE78" s="187" t="str">
        <f>IF(BE76="","",VLOOKUP(BE76,【記載例】シフト記号表!$C$5:$Y$46,23,FALSE))</f>
        <v/>
      </c>
      <c r="BF78" s="289">
        <f>IF($BI$3="計画",SUM(AA78:BB78),IF($BI$3="実績",SUM(AA78:BE78),""))</f>
        <v>78</v>
      </c>
      <c r="BG78" s="290"/>
      <c r="BH78" s="255">
        <f>IF($BI$3="計画",BF78/4,IF($BI$3="実績",(BF78/($BI$7/7)),""))</f>
        <v>18.2</v>
      </c>
      <c r="BI78" s="256"/>
      <c r="BJ78" s="248"/>
      <c r="BK78" s="249"/>
      <c r="BL78" s="249"/>
      <c r="BM78" s="249"/>
      <c r="BN78" s="250"/>
    </row>
    <row r="79" spans="2:66" ht="20.25" customHeight="1" x14ac:dyDescent="0.4">
      <c r="B79" s="60"/>
      <c r="C79" s="419"/>
      <c r="D79" s="421" t="s">
        <v>182</v>
      </c>
      <c r="E79" s="422"/>
      <c r="F79" s="423"/>
      <c r="G79" s="263"/>
      <c r="H79" s="264"/>
      <c r="I79" s="207"/>
      <c r="J79" s="208"/>
      <c r="K79" s="207"/>
      <c r="L79" s="208"/>
      <c r="M79" s="265"/>
      <c r="N79" s="266"/>
      <c r="O79" s="267"/>
      <c r="P79" s="268"/>
      <c r="Q79" s="268"/>
      <c r="R79" s="264"/>
      <c r="S79" s="269" t="s">
        <v>199</v>
      </c>
      <c r="T79" s="243"/>
      <c r="U79" s="270"/>
      <c r="V79" s="25" t="s">
        <v>18</v>
      </c>
      <c r="W79" s="32"/>
      <c r="X79" s="32"/>
      <c r="Y79" s="20"/>
      <c r="Z79" s="68"/>
      <c r="AA79" s="211" t="s">
        <v>44</v>
      </c>
      <c r="AB79" s="212" t="s">
        <v>218</v>
      </c>
      <c r="AC79" s="212" t="s">
        <v>218</v>
      </c>
      <c r="AD79" s="212" t="s">
        <v>217</v>
      </c>
      <c r="AE79" s="212" t="s">
        <v>217</v>
      </c>
      <c r="AF79" s="212" t="s">
        <v>217</v>
      </c>
      <c r="AG79" s="213" t="s">
        <v>44</v>
      </c>
      <c r="AH79" s="211" t="s">
        <v>216</v>
      </c>
      <c r="AI79" s="212" t="s">
        <v>44</v>
      </c>
      <c r="AJ79" s="212" t="s">
        <v>217</v>
      </c>
      <c r="AK79" s="212" t="s">
        <v>44</v>
      </c>
      <c r="AL79" s="212" t="s">
        <v>218</v>
      </c>
      <c r="AM79" s="212" t="s">
        <v>218</v>
      </c>
      <c r="AN79" s="213" t="s">
        <v>44</v>
      </c>
      <c r="AO79" s="211" t="s">
        <v>44</v>
      </c>
      <c r="AP79" s="212" t="s">
        <v>216</v>
      </c>
      <c r="AQ79" s="212" t="s">
        <v>44</v>
      </c>
      <c r="AR79" s="212" t="s">
        <v>217</v>
      </c>
      <c r="AS79" s="212" t="s">
        <v>44</v>
      </c>
      <c r="AT79" s="212" t="s">
        <v>218</v>
      </c>
      <c r="AU79" s="213" t="s">
        <v>218</v>
      </c>
      <c r="AV79" s="211" t="s">
        <v>218</v>
      </c>
      <c r="AW79" s="212" t="s">
        <v>44</v>
      </c>
      <c r="AX79" s="212" t="s">
        <v>216</v>
      </c>
      <c r="AY79" s="212" t="s">
        <v>44</v>
      </c>
      <c r="AZ79" s="212" t="s">
        <v>217</v>
      </c>
      <c r="BA79" s="212" t="s">
        <v>44</v>
      </c>
      <c r="BB79" s="213" t="s">
        <v>218</v>
      </c>
      <c r="BC79" s="211"/>
      <c r="BD79" s="212"/>
      <c r="BE79" s="214"/>
      <c r="BF79" s="275"/>
      <c r="BG79" s="276"/>
      <c r="BH79" s="251"/>
      <c r="BI79" s="252"/>
      <c r="BJ79" s="242"/>
      <c r="BK79" s="243"/>
      <c r="BL79" s="243"/>
      <c r="BM79" s="243"/>
      <c r="BN79" s="244"/>
    </row>
    <row r="80" spans="2:66" ht="20.25" customHeight="1" x14ac:dyDescent="0.4">
      <c r="B80" s="58">
        <f>B77+1</f>
        <v>21</v>
      </c>
      <c r="C80" s="420"/>
      <c r="D80" s="424"/>
      <c r="E80" s="422"/>
      <c r="F80" s="423"/>
      <c r="G80" s="263" t="s">
        <v>134</v>
      </c>
      <c r="H80" s="264"/>
      <c r="I80" s="207"/>
      <c r="J80" s="208"/>
      <c r="K80" s="207"/>
      <c r="L80" s="208"/>
      <c r="M80" s="277" t="s">
        <v>112</v>
      </c>
      <c r="N80" s="278"/>
      <c r="O80" s="267" t="s">
        <v>113</v>
      </c>
      <c r="P80" s="268"/>
      <c r="Q80" s="268"/>
      <c r="R80" s="264"/>
      <c r="S80" s="271"/>
      <c r="T80" s="246"/>
      <c r="U80" s="272"/>
      <c r="V80" s="27" t="s">
        <v>84</v>
      </c>
      <c r="W80" s="28"/>
      <c r="X80" s="28"/>
      <c r="Y80" s="23"/>
      <c r="Z80" s="63"/>
      <c r="AA80" s="180" t="str">
        <f>IF(AA79="","",VLOOKUP(AA79,【記載例】シフト記号表!$C$5:$W$46,21,FALSE))</f>
        <v>-</v>
      </c>
      <c r="AB80" s="181">
        <f>IF(AB79="","",VLOOKUP(AB79,【記載例】シフト記号表!$C$5:$W$46,21,FALSE))</f>
        <v>5.0000000000000009</v>
      </c>
      <c r="AC80" s="181">
        <f>IF(AC79="","",VLOOKUP(AC79,【記載例】シフト記号表!$C$5:$W$46,21,FALSE))</f>
        <v>5.0000000000000009</v>
      </c>
      <c r="AD80" s="181">
        <f>IF(AD79="","",VLOOKUP(AD79,【記載例】シフト記号表!$C$5:$W$46,21,FALSE))</f>
        <v>5.9999999999999991</v>
      </c>
      <c r="AE80" s="181">
        <f>IF(AE79="","",VLOOKUP(AE79,【記載例】シフト記号表!$C$5:$W$46,21,FALSE))</f>
        <v>5.9999999999999991</v>
      </c>
      <c r="AF80" s="181">
        <f>IF(AF79="","",VLOOKUP(AF79,【記載例】シフト記号表!$C$5:$W$46,21,FALSE))</f>
        <v>5.9999999999999991</v>
      </c>
      <c r="AG80" s="182" t="str">
        <f>IF(AG79="","",VLOOKUP(AG79,【記載例】シフト記号表!$C$5:$W$46,21,FALSE))</f>
        <v>-</v>
      </c>
      <c r="AH80" s="180">
        <f>IF(AH79="","",VLOOKUP(AH79,【記載例】シフト記号表!$C$5:$W$46,21,FALSE))</f>
        <v>2</v>
      </c>
      <c r="AI80" s="181" t="str">
        <f>IF(AI79="","",VLOOKUP(AI79,【記載例】シフト記号表!$C$5:$W$46,21,FALSE))</f>
        <v>-</v>
      </c>
      <c r="AJ80" s="181">
        <f>IF(AJ79="","",VLOOKUP(AJ79,【記載例】シフト記号表!$C$5:$W$46,21,FALSE))</f>
        <v>5.9999999999999991</v>
      </c>
      <c r="AK80" s="181" t="str">
        <f>IF(AK79="","",VLOOKUP(AK79,【記載例】シフト記号表!$C$5:$W$46,21,FALSE))</f>
        <v>-</v>
      </c>
      <c r="AL80" s="181">
        <f>IF(AL79="","",VLOOKUP(AL79,【記載例】シフト記号表!$C$5:$W$46,21,FALSE))</f>
        <v>5.0000000000000009</v>
      </c>
      <c r="AM80" s="181">
        <f>IF(AM79="","",VLOOKUP(AM79,【記載例】シフト記号表!$C$5:$W$46,21,FALSE))</f>
        <v>5.0000000000000009</v>
      </c>
      <c r="AN80" s="182" t="str">
        <f>IF(AN79="","",VLOOKUP(AN79,【記載例】シフト記号表!$C$5:$W$46,21,FALSE))</f>
        <v>-</v>
      </c>
      <c r="AO80" s="180" t="str">
        <f>IF(AO79="","",VLOOKUP(AO79,【記載例】シフト記号表!$C$5:$W$46,21,FALSE))</f>
        <v>-</v>
      </c>
      <c r="AP80" s="181">
        <f>IF(AP79="","",VLOOKUP(AP79,【記載例】シフト記号表!$C$5:$W$46,21,FALSE))</f>
        <v>2</v>
      </c>
      <c r="AQ80" s="181" t="str">
        <f>IF(AQ79="","",VLOOKUP(AQ79,【記載例】シフト記号表!$C$5:$W$46,21,FALSE))</f>
        <v>-</v>
      </c>
      <c r="AR80" s="181">
        <f>IF(AR79="","",VLOOKUP(AR79,【記載例】シフト記号表!$C$5:$W$46,21,FALSE))</f>
        <v>5.9999999999999991</v>
      </c>
      <c r="AS80" s="181" t="str">
        <f>IF(AS79="","",VLOOKUP(AS79,【記載例】シフト記号表!$C$5:$W$46,21,FALSE))</f>
        <v>-</v>
      </c>
      <c r="AT80" s="181">
        <f>IF(AT79="","",VLOOKUP(AT79,【記載例】シフト記号表!$C$5:$W$46,21,FALSE))</f>
        <v>5.0000000000000009</v>
      </c>
      <c r="AU80" s="182">
        <f>IF(AU79="","",VLOOKUP(AU79,【記載例】シフト記号表!$C$5:$W$46,21,FALSE))</f>
        <v>5.0000000000000009</v>
      </c>
      <c r="AV80" s="180">
        <f>IF(AV79="","",VLOOKUP(AV79,【記載例】シフト記号表!$C$5:$W$46,21,FALSE))</f>
        <v>5.0000000000000009</v>
      </c>
      <c r="AW80" s="181" t="str">
        <f>IF(AW79="","",VLOOKUP(AW79,【記載例】シフト記号表!$C$5:$W$46,21,FALSE))</f>
        <v>-</v>
      </c>
      <c r="AX80" s="181">
        <f>IF(AX79="","",VLOOKUP(AX79,【記載例】シフト記号表!$C$5:$W$46,21,FALSE))</f>
        <v>2</v>
      </c>
      <c r="AY80" s="181" t="str">
        <f>IF(AY79="","",VLOOKUP(AY79,【記載例】シフト記号表!$C$5:$W$46,21,FALSE))</f>
        <v>-</v>
      </c>
      <c r="AZ80" s="181">
        <f>IF(AZ79="","",VLOOKUP(AZ79,【記載例】シフト記号表!$C$5:$W$46,21,FALSE))</f>
        <v>5.9999999999999991</v>
      </c>
      <c r="BA80" s="181" t="str">
        <f>IF(BA79="","",VLOOKUP(BA79,【記載例】シフト記号表!$C$5:$W$46,21,FALSE))</f>
        <v>-</v>
      </c>
      <c r="BB80" s="182">
        <f>IF(BB79="","",VLOOKUP(BB79,【記載例】シフト記号表!$C$5:$W$46,21,FALSE))</f>
        <v>5.0000000000000009</v>
      </c>
      <c r="BC80" s="180" t="str">
        <f>IF(BC79="","",VLOOKUP(BC79,【記載例】シフト記号表!$C$5:$W$46,21,FALSE))</f>
        <v/>
      </c>
      <c r="BD80" s="181" t="str">
        <f>IF(BD79="","",VLOOKUP(BD79,【記載例】シフト記号表!$C$5:$W$46,21,FALSE))</f>
        <v/>
      </c>
      <c r="BE80" s="183" t="str">
        <f>IF(BE79="","",VLOOKUP(BE79,【記載例】シフト記号表!$C$5:$W$46,21,FALSE))</f>
        <v/>
      </c>
      <c r="BF80" s="279">
        <f>IF($BI$3="計画",SUM(AA80:BB80),IF($BI$3="実績",SUM(AA80:BE80),""))</f>
        <v>82</v>
      </c>
      <c r="BG80" s="280"/>
      <c r="BH80" s="253">
        <f>IF($BI$3="計画",BF80/4,IF($BI$3="実績",(BF80/($BI$7/7)),""))</f>
        <v>19.133333333333333</v>
      </c>
      <c r="BI80" s="254"/>
      <c r="BJ80" s="245"/>
      <c r="BK80" s="246"/>
      <c r="BL80" s="246"/>
      <c r="BM80" s="246"/>
      <c r="BN80" s="247"/>
    </row>
    <row r="81" spans="2:66" ht="20.25" customHeight="1" x14ac:dyDescent="0.4">
      <c r="B81" s="59"/>
      <c r="C81" s="420"/>
      <c r="D81" s="424"/>
      <c r="E81" s="422"/>
      <c r="F81" s="423"/>
      <c r="G81" s="281"/>
      <c r="H81" s="282"/>
      <c r="I81" s="283" t="str">
        <f>G80</f>
        <v>介護職員</v>
      </c>
      <c r="J81" s="282"/>
      <c r="K81" s="283" t="str">
        <f>M80</f>
        <v>A</v>
      </c>
      <c r="L81" s="282"/>
      <c r="M81" s="284"/>
      <c r="N81" s="285"/>
      <c r="O81" s="286"/>
      <c r="P81" s="287"/>
      <c r="Q81" s="287"/>
      <c r="R81" s="288"/>
      <c r="S81" s="273"/>
      <c r="T81" s="249"/>
      <c r="U81" s="274"/>
      <c r="V81" s="29" t="s">
        <v>126</v>
      </c>
      <c r="W81" s="52"/>
      <c r="X81" s="52"/>
      <c r="Y81" s="53"/>
      <c r="Z81" s="69"/>
      <c r="AA81" s="184" t="str">
        <f>IF(AA79="","",VLOOKUP(AA79,【記載例】シフト記号表!$C$5:$Y$46,23,FALSE))</f>
        <v>-</v>
      </c>
      <c r="AB81" s="185">
        <f>IF(AB79="","",VLOOKUP(AB79,【記載例】シフト記号表!$C$5:$Y$46,23,FALSE))</f>
        <v>2.9999999999999991</v>
      </c>
      <c r="AC81" s="185">
        <f>IF(AC79="","",VLOOKUP(AC79,【記載例】シフト記号表!$C$5:$Y$46,23,FALSE))</f>
        <v>2.9999999999999991</v>
      </c>
      <c r="AD81" s="185">
        <f>IF(AD79="","",VLOOKUP(AD79,【記載例】シフト記号表!$C$5:$Y$46,23,FALSE))</f>
        <v>1.9999999999999991</v>
      </c>
      <c r="AE81" s="185">
        <f>IF(AE79="","",VLOOKUP(AE79,【記載例】シフト記号表!$C$5:$Y$46,23,FALSE))</f>
        <v>1.9999999999999991</v>
      </c>
      <c r="AF81" s="185">
        <f>IF(AF79="","",VLOOKUP(AF79,【記載例】シフト記号表!$C$5:$Y$46,23,FALSE))</f>
        <v>1.9999999999999991</v>
      </c>
      <c r="AG81" s="186" t="str">
        <f>IF(AG79="","",VLOOKUP(AG79,【記載例】シフト記号表!$C$5:$Y$46,23,FALSE))</f>
        <v>-</v>
      </c>
      <c r="AH81" s="184">
        <f>IF(AH79="","",VLOOKUP(AH79,【記載例】シフト記号表!$C$5:$Y$46,23,FALSE))</f>
        <v>14</v>
      </c>
      <c r="AI81" s="185" t="str">
        <f>IF(AI79="","",VLOOKUP(AI79,【記載例】シフト記号表!$C$5:$Y$46,23,FALSE))</f>
        <v>-</v>
      </c>
      <c r="AJ81" s="185">
        <f>IF(AJ79="","",VLOOKUP(AJ79,【記載例】シフト記号表!$C$5:$Y$46,23,FALSE))</f>
        <v>1.9999999999999991</v>
      </c>
      <c r="AK81" s="185" t="str">
        <f>IF(AK79="","",VLOOKUP(AK79,【記載例】シフト記号表!$C$5:$Y$46,23,FALSE))</f>
        <v>-</v>
      </c>
      <c r="AL81" s="185">
        <f>IF(AL79="","",VLOOKUP(AL79,【記載例】シフト記号表!$C$5:$Y$46,23,FALSE))</f>
        <v>2.9999999999999991</v>
      </c>
      <c r="AM81" s="185">
        <f>IF(AM79="","",VLOOKUP(AM79,【記載例】シフト記号表!$C$5:$Y$46,23,FALSE))</f>
        <v>2.9999999999999991</v>
      </c>
      <c r="AN81" s="186" t="str">
        <f>IF(AN79="","",VLOOKUP(AN79,【記載例】シフト記号表!$C$5:$Y$46,23,FALSE))</f>
        <v>-</v>
      </c>
      <c r="AO81" s="184" t="str">
        <f>IF(AO79="","",VLOOKUP(AO79,【記載例】シフト記号表!$C$5:$Y$46,23,FALSE))</f>
        <v>-</v>
      </c>
      <c r="AP81" s="185">
        <f>IF(AP79="","",VLOOKUP(AP79,【記載例】シフト記号表!$C$5:$Y$46,23,FALSE))</f>
        <v>14</v>
      </c>
      <c r="AQ81" s="185" t="str">
        <f>IF(AQ79="","",VLOOKUP(AQ79,【記載例】シフト記号表!$C$5:$Y$46,23,FALSE))</f>
        <v>-</v>
      </c>
      <c r="AR81" s="185">
        <f>IF(AR79="","",VLOOKUP(AR79,【記載例】シフト記号表!$C$5:$Y$46,23,FALSE))</f>
        <v>1.9999999999999991</v>
      </c>
      <c r="AS81" s="185" t="str">
        <f>IF(AS79="","",VLOOKUP(AS79,【記載例】シフト記号表!$C$5:$Y$46,23,FALSE))</f>
        <v>-</v>
      </c>
      <c r="AT81" s="185">
        <f>IF(AT79="","",VLOOKUP(AT79,【記載例】シフト記号表!$C$5:$Y$46,23,FALSE))</f>
        <v>2.9999999999999991</v>
      </c>
      <c r="AU81" s="186">
        <f>IF(AU79="","",VLOOKUP(AU79,【記載例】シフト記号表!$C$5:$Y$46,23,FALSE))</f>
        <v>2.9999999999999991</v>
      </c>
      <c r="AV81" s="184">
        <f>IF(AV79="","",VLOOKUP(AV79,【記載例】シフト記号表!$C$5:$Y$46,23,FALSE))</f>
        <v>2.9999999999999991</v>
      </c>
      <c r="AW81" s="185" t="str">
        <f>IF(AW79="","",VLOOKUP(AW79,【記載例】シフト記号表!$C$5:$Y$46,23,FALSE))</f>
        <v>-</v>
      </c>
      <c r="AX81" s="185">
        <f>IF(AX79="","",VLOOKUP(AX79,【記載例】シフト記号表!$C$5:$Y$46,23,FALSE))</f>
        <v>14</v>
      </c>
      <c r="AY81" s="185" t="str">
        <f>IF(AY79="","",VLOOKUP(AY79,【記載例】シフト記号表!$C$5:$Y$46,23,FALSE))</f>
        <v>-</v>
      </c>
      <c r="AZ81" s="185">
        <f>IF(AZ79="","",VLOOKUP(AZ79,【記載例】シフト記号表!$C$5:$Y$46,23,FALSE))</f>
        <v>1.9999999999999991</v>
      </c>
      <c r="BA81" s="185" t="str">
        <f>IF(BA79="","",VLOOKUP(BA79,【記載例】シフト記号表!$C$5:$Y$46,23,FALSE))</f>
        <v>-</v>
      </c>
      <c r="BB81" s="186">
        <f>IF(BB79="","",VLOOKUP(BB79,【記載例】シフト記号表!$C$5:$Y$46,23,FALSE))</f>
        <v>2.9999999999999991</v>
      </c>
      <c r="BC81" s="184" t="str">
        <f>IF(BC79="","",VLOOKUP(BC79,【記載例】シフト記号表!$C$5:$Y$46,23,FALSE))</f>
        <v/>
      </c>
      <c r="BD81" s="185" t="str">
        <f>IF(BD79="","",VLOOKUP(BD79,【記載例】シフト記号表!$C$5:$Y$46,23,FALSE))</f>
        <v/>
      </c>
      <c r="BE81" s="187" t="str">
        <f>IF(BE79="","",VLOOKUP(BE79,【記載例】シフト記号表!$C$5:$Y$46,23,FALSE))</f>
        <v/>
      </c>
      <c r="BF81" s="289">
        <f>IF($BI$3="計画",SUM(AA81:BB81),IF($BI$3="実績",SUM(AA81:BE81),""))</f>
        <v>78</v>
      </c>
      <c r="BG81" s="290"/>
      <c r="BH81" s="255">
        <f>IF($BI$3="計画",BF81/4,IF($BI$3="実績",(BF81/($BI$7/7)),""))</f>
        <v>18.2</v>
      </c>
      <c r="BI81" s="256"/>
      <c r="BJ81" s="248"/>
      <c r="BK81" s="249"/>
      <c r="BL81" s="249"/>
      <c r="BM81" s="249"/>
      <c r="BN81" s="250"/>
    </row>
    <row r="82" spans="2:66" ht="20.25" customHeight="1" x14ac:dyDescent="0.4">
      <c r="B82" s="60"/>
      <c r="C82" s="419"/>
      <c r="D82" s="421" t="s">
        <v>182</v>
      </c>
      <c r="E82" s="422"/>
      <c r="F82" s="423"/>
      <c r="G82" s="263"/>
      <c r="H82" s="264"/>
      <c r="I82" s="207"/>
      <c r="J82" s="208"/>
      <c r="K82" s="207"/>
      <c r="L82" s="208"/>
      <c r="M82" s="265"/>
      <c r="N82" s="266"/>
      <c r="O82" s="267"/>
      <c r="P82" s="268"/>
      <c r="Q82" s="268"/>
      <c r="R82" s="264"/>
      <c r="S82" s="269" t="s">
        <v>200</v>
      </c>
      <c r="T82" s="243"/>
      <c r="U82" s="270"/>
      <c r="V82" s="25" t="s">
        <v>18</v>
      </c>
      <c r="W82" s="32"/>
      <c r="X82" s="32"/>
      <c r="Y82" s="20"/>
      <c r="Z82" s="68"/>
      <c r="AA82" s="211" t="s">
        <v>218</v>
      </c>
      <c r="AB82" s="212" t="s">
        <v>44</v>
      </c>
      <c r="AC82" s="212" t="s">
        <v>44</v>
      </c>
      <c r="AD82" s="212" t="s">
        <v>218</v>
      </c>
      <c r="AE82" s="212" t="s">
        <v>44</v>
      </c>
      <c r="AF82" s="212" t="s">
        <v>218</v>
      </c>
      <c r="AG82" s="213" t="s">
        <v>218</v>
      </c>
      <c r="AH82" s="211" t="s">
        <v>44</v>
      </c>
      <c r="AI82" s="212" t="s">
        <v>218</v>
      </c>
      <c r="AJ82" s="212" t="s">
        <v>44</v>
      </c>
      <c r="AK82" s="212" t="s">
        <v>44</v>
      </c>
      <c r="AL82" s="212" t="s">
        <v>218</v>
      </c>
      <c r="AM82" s="212" t="s">
        <v>217</v>
      </c>
      <c r="AN82" s="213" t="s">
        <v>217</v>
      </c>
      <c r="AO82" s="211" t="s">
        <v>218</v>
      </c>
      <c r="AP82" s="212" t="s">
        <v>44</v>
      </c>
      <c r="AQ82" s="212" t="s">
        <v>218</v>
      </c>
      <c r="AR82" s="212" t="s">
        <v>44</v>
      </c>
      <c r="AS82" s="212" t="s">
        <v>218</v>
      </c>
      <c r="AT82" s="212" t="s">
        <v>44</v>
      </c>
      <c r="AU82" s="213" t="s">
        <v>217</v>
      </c>
      <c r="AV82" s="211" t="s">
        <v>217</v>
      </c>
      <c r="AW82" s="212" t="s">
        <v>218</v>
      </c>
      <c r="AX82" s="212" t="s">
        <v>44</v>
      </c>
      <c r="AY82" s="212" t="s">
        <v>218</v>
      </c>
      <c r="AZ82" s="212" t="s">
        <v>44</v>
      </c>
      <c r="BA82" s="212" t="s">
        <v>217</v>
      </c>
      <c r="BB82" s="213" t="s">
        <v>44</v>
      </c>
      <c r="BC82" s="211"/>
      <c r="BD82" s="212"/>
      <c r="BE82" s="214"/>
      <c r="BF82" s="275"/>
      <c r="BG82" s="276"/>
      <c r="BH82" s="251"/>
      <c r="BI82" s="252"/>
      <c r="BJ82" s="242"/>
      <c r="BK82" s="243"/>
      <c r="BL82" s="243"/>
      <c r="BM82" s="243"/>
      <c r="BN82" s="244"/>
    </row>
    <row r="83" spans="2:66" ht="20.25" customHeight="1" x14ac:dyDescent="0.4">
      <c r="B83" s="58">
        <f>B80+1</f>
        <v>22</v>
      </c>
      <c r="C83" s="420"/>
      <c r="D83" s="424"/>
      <c r="E83" s="422"/>
      <c r="F83" s="423"/>
      <c r="G83" s="263" t="s">
        <v>134</v>
      </c>
      <c r="H83" s="264"/>
      <c r="I83" s="207"/>
      <c r="J83" s="208"/>
      <c r="K83" s="207"/>
      <c r="L83" s="208"/>
      <c r="M83" s="277" t="s">
        <v>125</v>
      </c>
      <c r="N83" s="278"/>
      <c r="O83" s="267" t="s">
        <v>113</v>
      </c>
      <c r="P83" s="268"/>
      <c r="Q83" s="268"/>
      <c r="R83" s="264"/>
      <c r="S83" s="271"/>
      <c r="T83" s="246"/>
      <c r="U83" s="272"/>
      <c r="V83" s="27" t="s">
        <v>84</v>
      </c>
      <c r="W83" s="28"/>
      <c r="X83" s="28"/>
      <c r="Y83" s="23"/>
      <c r="Z83" s="63"/>
      <c r="AA83" s="180">
        <f>IF(AA82="","",VLOOKUP(AA82,【記載例】シフト記号表!$C$5:$W$46,21,FALSE))</f>
        <v>5.0000000000000009</v>
      </c>
      <c r="AB83" s="181" t="str">
        <f>IF(AB82="","",VLOOKUP(AB82,【記載例】シフト記号表!$C$5:$W$46,21,FALSE))</f>
        <v>-</v>
      </c>
      <c r="AC83" s="181" t="str">
        <f>IF(AC82="","",VLOOKUP(AC82,【記載例】シフト記号表!$C$5:$W$46,21,FALSE))</f>
        <v>-</v>
      </c>
      <c r="AD83" s="181">
        <f>IF(AD82="","",VLOOKUP(AD82,【記載例】シフト記号表!$C$5:$W$46,21,FALSE))</f>
        <v>5.0000000000000009</v>
      </c>
      <c r="AE83" s="181" t="str">
        <f>IF(AE82="","",VLOOKUP(AE82,【記載例】シフト記号表!$C$5:$W$46,21,FALSE))</f>
        <v>-</v>
      </c>
      <c r="AF83" s="181">
        <f>IF(AF82="","",VLOOKUP(AF82,【記載例】シフト記号表!$C$5:$W$46,21,FALSE))</f>
        <v>5.0000000000000009</v>
      </c>
      <c r="AG83" s="182">
        <f>IF(AG82="","",VLOOKUP(AG82,【記載例】シフト記号表!$C$5:$W$46,21,FALSE))</f>
        <v>5.0000000000000009</v>
      </c>
      <c r="AH83" s="180" t="str">
        <f>IF(AH82="","",VLOOKUP(AH82,【記載例】シフト記号表!$C$5:$W$46,21,FALSE))</f>
        <v>-</v>
      </c>
      <c r="AI83" s="181">
        <f>IF(AI82="","",VLOOKUP(AI82,【記載例】シフト記号表!$C$5:$W$46,21,FALSE))</f>
        <v>5.0000000000000009</v>
      </c>
      <c r="AJ83" s="181" t="str">
        <f>IF(AJ82="","",VLOOKUP(AJ82,【記載例】シフト記号表!$C$5:$W$46,21,FALSE))</f>
        <v>-</v>
      </c>
      <c r="AK83" s="181" t="str">
        <f>IF(AK82="","",VLOOKUP(AK82,【記載例】シフト記号表!$C$5:$W$46,21,FALSE))</f>
        <v>-</v>
      </c>
      <c r="AL83" s="181">
        <f>IF(AL82="","",VLOOKUP(AL82,【記載例】シフト記号表!$C$5:$W$46,21,FALSE))</f>
        <v>5.0000000000000009</v>
      </c>
      <c r="AM83" s="181">
        <f>IF(AM82="","",VLOOKUP(AM82,【記載例】シフト記号表!$C$5:$W$46,21,FALSE))</f>
        <v>5.9999999999999991</v>
      </c>
      <c r="AN83" s="182">
        <f>IF(AN82="","",VLOOKUP(AN82,【記載例】シフト記号表!$C$5:$W$46,21,FALSE))</f>
        <v>5.9999999999999991</v>
      </c>
      <c r="AO83" s="180">
        <f>IF(AO82="","",VLOOKUP(AO82,【記載例】シフト記号表!$C$5:$W$46,21,FALSE))</f>
        <v>5.0000000000000009</v>
      </c>
      <c r="AP83" s="181" t="str">
        <f>IF(AP82="","",VLOOKUP(AP82,【記載例】シフト記号表!$C$5:$W$46,21,FALSE))</f>
        <v>-</v>
      </c>
      <c r="AQ83" s="181">
        <f>IF(AQ82="","",VLOOKUP(AQ82,【記載例】シフト記号表!$C$5:$W$46,21,FALSE))</f>
        <v>5.0000000000000009</v>
      </c>
      <c r="AR83" s="181" t="str">
        <f>IF(AR82="","",VLOOKUP(AR82,【記載例】シフト記号表!$C$5:$W$46,21,FALSE))</f>
        <v>-</v>
      </c>
      <c r="AS83" s="181">
        <f>IF(AS82="","",VLOOKUP(AS82,【記載例】シフト記号表!$C$5:$W$46,21,FALSE))</f>
        <v>5.0000000000000009</v>
      </c>
      <c r="AT83" s="181" t="str">
        <f>IF(AT82="","",VLOOKUP(AT82,【記載例】シフト記号表!$C$5:$W$46,21,FALSE))</f>
        <v>-</v>
      </c>
      <c r="AU83" s="182">
        <f>IF(AU82="","",VLOOKUP(AU82,【記載例】シフト記号表!$C$5:$W$46,21,FALSE))</f>
        <v>5.9999999999999991</v>
      </c>
      <c r="AV83" s="180">
        <f>IF(AV82="","",VLOOKUP(AV82,【記載例】シフト記号表!$C$5:$W$46,21,FALSE))</f>
        <v>5.9999999999999991</v>
      </c>
      <c r="AW83" s="181">
        <f>IF(AW82="","",VLOOKUP(AW82,【記載例】シフト記号表!$C$5:$W$46,21,FALSE))</f>
        <v>5.0000000000000009</v>
      </c>
      <c r="AX83" s="181" t="str">
        <f>IF(AX82="","",VLOOKUP(AX82,【記載例】シフト記号表!$C$5:$W$46,21,FALSE))</f>
        <v>-</v>
      </c>
      <c r="AY83" s="181">
        <f>IF(AY82="","",VLOOKUP(AY82,【記載例】シフト記号表!$C$5:$W$46,21,FALSE))</f>
        <v>5.0000000000000009</v>
      </c>
      <c r="AZ83" s="181" t="str">
        <f>IF(AZ82="","",VLOOKUP(AZ82,【記載例】シフト記号表!$C$5:$W$46,21,FALSE))</f>
        <v>-</v>
      </c>
      <c r="BA83" s="181">
        <f>IF(BA82="","",VLOOKUP(BA82,【記載例】シフト記号表!$C$5:$W$46,21,FALSE))</f>
        <v>5.9999999999999991</v>
      </c>
      <c r="BB83" s="182" t="str">
        <f>IF(BB82="","",VLOOKUP(BB82,【記載例】シフト記号表!$C$5:$W$46,21,FALSE))</f>
        <v>-</v>
      </c>
      <c r="BC83" s="180" t="str">
        <f>IF(BC82="","",VLOOKUP(BC82,【記載例】シフト記号表!$C$5:$W$46,21,FALSE))</f>
        <v/>
      </c>
      <c r="BD83" s="181" t="str">
        <f>IF(BD82="","",VLOOKUP(BD82,【記載例】シフト記号表!$C$5:$W$46,21,FALSE))</f>
        <v/>
      </c>
      <c r="BE83" s="183" t="str">
        <f>IF(BE82="","",VLOOKUP(BE82,【記載例】シフト記号表!$C$5:$W$46,21,FALSE))</f>
        <v/>
      </c>
      <c r="BF83" s="279">
        <f>IF($BI$3="計画",SUM(AA83:BB83),IF($BI$3="実績",SUM(AA83:BE83),""))</f>
        <v>85</v>
      </c>
      <c r="BG83" s="280"/>
      <c r="BH83" s="253">
        <f>IF($BI$3="計画",BF83/4,IF($BI$3="実績",(BF83/($BI$7/7)),""))</f>
        <v>19.833333333333332</v>
      </c>
      <c r="BI83" s="254"/>
      <c r="BJ83" s="245"/>
      <c r="BK83" s="246"/>
      <c r="BL83" s="246"/>
      <c r="BM83" s="246"/>
      <c r="BN83" s="247"/>
    </row>
    <row r="84" spans="2:66" ht="20.25" customHeight="1" x14ac:dyDescent="0.4">
      <c r="B84" s="59"/>
      <c r="C84" s="420"/>
      <c r="D84" s="424"/>
      <c r="E84" s="422"/>
      <c r="F84" s="423"/>
      <c r="G84" s="281"/>
      <c r="H84" s="282"/>
      <c r="I84" s="283" t="str">
        <f>G83</f>
        <v>介護職員</v>
      </c>
      <c r="J84" s="282"/>
      <c r="K84" s="283" t="str">
        <f>M83</f>
        <v>C</v>
      </c>
      <c r="L84" s="282"/>
      <c r="M84" s="284"/>
      <c r="N84" s="285"/>
      <c r="O84" s="286"/>
      <c r="P84" s="287"/>
      <c r="Q84" s="287"/>
      <c r="R84" s="288"/>
      <c r="S84" s="273"/>
      <c r="T84" s="249"/>
      <c r="U84" s="274"/>
      <c r="V84" s="29" t="s">
        <v>126</v>
      </c>
      <c r="W84" s="52"/>
      <c r="X84" s="52"/>
      <c r="Y84" s="53"/>
      <c r="Z84" s="69"/>
      <c r="AA84" s="184">
        <f>IF(AA82="","",VLOOKUP(AA82,【記載例】シフト記号表!$C$5:$Y$46,23,FALSE))</f>
        <v>2.9999999999999991</v>
      </c>
      <c r="AB84" s="185" t="str">
        <f>IF(AB82="","",VLOOKUP(AB82,【記載例】シフト記号表!$C$5:$Y$46,23,FALSE))</f>
        <v>-</v>
      </c>
      <c r="AC84" s="185" t="str">
        <f>IF(AC82="","",VLOOKUP(AC82,【記載例】シフト記号表!$C$5:$Y$46,23,FALSE))</f>
        <v>-</v>
      </c>
      <c r="AD84" s="185">
        <f>IF(AD82="","",VLOOKUP(AD82,【記載例】シフト記号表!$C$5:$Y$46,23,FALSE))</f>
        <v>2.9999999999999991</v>
      </c>
      <c r="AE84" s="185" t="str">
        <f>IF(AE82="","",VLOOKUP(AE82,【記載例】シフト記号表!$C$5:$Y$46,23,FALSE))</f>
        <v>-</v>
      </c>
      <c r="AF84" s="185">
        <f>IF(AF82="","",VLOOKUP(AF82,【記載例】シフト記号表!$C$5:$Y$46,23,FALSE))</f>
        <v>2.9999999999999991</v>
      </c>
      <c r="AG84" s="186">
        <f>IF(AG82="","",VLOOKUP(AG82,【記載例】シフト記号表!$C$5:$Y$46,23,FALSE))</f>
        <v>2.9999999999999991</v>
      </c>
      <c r="AH84" s="184" t="str">
        <f>IF(AH82="","",VLOOKUP(AH82,【記載例】シフト記号表!$C$5:$Y$46,23,FALSE))</f>
        <v>-</v>
      </c>
      <c r="AI84" s="185">
        <f>IF(AI82="","",VLOOKUP(AI82,【記載例】シフト記号表!$C$5:$Y$46,23,FALSE))</f>
        <v>2.9999999999999991</v>
      </c>
      <c r="AJ84" s="185" t="str">
        <f>IF(AJ82="","",VLOOKUP(AJ82,【記載例】シフト記号表!$C$5:$Y$46,23,FALSE))</f>
        <v>-</v>
      </c>
      <c r="AK84" s="185" t="str">
        <f>IF(AK82="","",VLOOKUP(AK82,【記載例】シフト記号表!$C$5:$Y$46,23,FALSE))</f>
        <v>-</v>
      </c>
      <c r="AL84" s="185">
        <f>IF(AL82="","",VLOOKUP(AL82,【記載例】シフト記号表!$C$5:$Y$46,23,FALSE))</f>
        <v>2.9999999999999991</v>
      </c>
      <c r="AM84" s="185">
        <f>IF(AM82="","",VLOOKUP(AM82,【記載例】シフト記号表!$C$5:$Y$46,23,FALSE))</f>
        <v>1.9999999999999991</v>
      </c>
      <c r="AN84" s="186">
        <f>IF(AN82="","",VLOOKUP(AN82,【記載例】シフト記号表!$C$5:$Y$46,23,FALSE))</f>
        <v>1.9999999999999991</v>
      </c>
      <c r="AO84" s="184">
        <f>IF(AO82="","",VLOOKUP(AO82,【記載例】シフト記号表!$C$5:$Y$46,23,FALSE))</f>
        <v>2.9999999999999991</v>
      </c>
      <c r="AP84" s="185" t="str">
        <f>IF(AP82="","",VLOOKUP(AP82,【記載例】シフト記号表!$C$5:$Y$46,23,FALSE))</f>
        <v>-</v>
      </c>
      <c r="AQ84" s="185">
        <f>IF(AQ82="","",VLOOKUP(AQ82,【記載例】シフト記号表!$C$5:$Y$46,23,FALSE))</f>
        <v>2.9999999999999991</v>
      </c>
      <c r="AR84" s="185" t="str">
        <f>IF(AR82="","",VLOOKUP(AR82,【記載例】シフト記号表!$C$5:$Y$46,23,FALSE))</f>
        <v>-</v>
      </c>
      <c r="AS84" s="185">
        <f>IF(AS82="","",VLOOKUP(AS82,【記載例】シフト記号表!$C$5:$Y$46,23,FALSE))</f>
        <v>2.9999999999999991</v>
      </c>
      <c r="AT84" s="185" t="str">
        <f>IF(AT82="","",VLOOKUP(AT82,【記載例】シフト記号表!$C$5:$Y$46,23,FALSE))</f>
        <v>-</v>
      </c>
      <c r="AU84" s="186">
        <f>IF(AU82="","",VLOOKUP(AU82,【記載例】シフト記号表!$C$5:$Y$46,23,FALSE))</f>
        <v>1.9999999999999991</v>
      </c>
      <c r="AV84" s="184">
        <f>IF(AV82="","",VLOOKUP(AV82,【記載例】シフト記号表!$C$5:$Y$46,23,FALSE))</f>
        <v>1.9999999999999991</v>
      </c>
      <c r="AW84" s="185">
        <f>IF(AW82="","",VLOOKUP(AW82,【記載例】シフト記号表!$C$5:$Y$46,23,FALSE))</f>
        <v>2.9999999999999991</v>
      </c>
      <c r="AX84" s="185" t="str">
        <f>IF(AX82="","",VLOOKUP(AX82,【記載例】シフト記号表!$C$5:$Y$46,23,FALSE))</f>
        <v>-</v>
      </c>
      <c r="AY84" s="185">
        <f>IF(AY82="","",VLOOKUP(AY82,【記載例】シフト記号表!$C$5:$Y$46,23,FALSE))</f>
        <v>2.9999999999999991</v>
      </c>
      <c r="AZ84" s="185" t="str">
        <f>IF(AZ82="","",VLOOKUP(AZ82,【記載例】シフト記号表!$C$5:$Y$46,23,FALSE))</f>
        <v>-</v>
      </c>
      <c r="BA84" s="185">
        <f>IF(BA82="","",VLOOKUP(BA82,【記載例】シフト記号表!$C$5:$Y$46,23,FALSE))</f>
        <v>1.9999999999999991</v>
      </c>
      <c r="BB84" s="186" t="str">
        <f>IF(BB82="","",VLOOKUP(BB82,【記載例】シフト記号表!$C$5:$Y$46,23,FALSE))</f>
        <v>-</v>
      </c>
      <c r="BC84" s="184" t="str">
        <f>IF(BC82="","",VLOOKUP(BC82,【記載例】シフト記号表!$C$5:$Y$46,23,FALSE))</f>
        <v/>
      </c>
      <c r="BD84" s="185" t="str">
        <f>IF(BD82="","",VLOOKUP(BD82,【記載例】シフト記号表!$C$5:$Y$46,23,FALSE))</f>
        <v/>
      </c>
      <c r="BE84" s="187" t="str">
        <f>IF(BE82="","",VLOOKUP(BE82,【記載例】シフト記号表!$C$5:$Y$46,23,FALSE))</f>
        <v/>
      </c>
      <c r="BF84" s="289">
        <f>IF($BI$3="計画",SUM(AA84:BB84),IF($BI$3="実績",SUM(AA84:BE84),""))</f>
        <v>42.999999999999993</v>
      </c>
      <c r="BG84" s="290"/>
      <c r="BH84" s="255">
        <f>IF($BI$3="計画",BF84/4,IF($BI$3="実績",(BF84/($BI$7/7)),""))</f>
        <v>10.033333333333331</v>
      </c>
      <c r="BI84" s="256"/>
      <c r="BJ84" s="248"/>
      <c r="BK84" s="249"/>
      <c r="BL84" s="249"/>
      <c r="BM84" s="249"/>
      <c r="BN84" s="250"/>
    </row>
    <row r="85" spans="2:66" ht="20.25" customHeight="1" x14ac:dyDescent="0.4">
      <c r="B85" s="60"/>
      <c r="C85" s="419"/>
      <c r="D85" s="421"/>
      <c r="E85" s="422"/>
      <c r="F85" s="423"/>
      <c r="G85" s="263"/>
      <c r="H85" s="264"/>
      <c r="I85" s="207"/>
      <c r="J85" s="208"/>
      <c r="K85" s="207"/>
      <c r="L85" s="208"/>
      <c r="M85" s="265"/>
      <c r="N85" s="266"/>
      <c r="O85" s="267"/>
      <c r="P85" s="268"/>
      <c r="Q85" s="268"/>
      <c r="R85" s="264"/>
      <c r="S85" s="269"/>
      <c r="T85" s="243"/>
      <c r="U85" s="270"/>
      <c r="V85" s="25" t="s">
        <v>18</v>
      </c>
      <c r="W85" s="32"/>
      <c r="X85" s="32"/>
      <c r="Y85" s="20"/>
      <c r="Z85" s="68"/>
      <c r="AA85" s="211"/>
      <c r="AB85" s="212"/>
      <c r="AC85" s="212"/>
      <c r="AD85" s="212"/>
      <c r="AE85" s="212"/>
      <c r="AF85" s="212"/>
      <c r="AG85" s="213"/>
      <c r="AH85" s="211"/>
      <c r="AI85" s="212"/>
      <c r="AJ85" s="212"/>
      <c r="AK85" s="212"/>
      <c r="AL85" s="212"/>
      <c r="AM85" s="212"/>
      <c r="AN85" s="213"/>
      <c r="AO85" s="211"/>
      <c r="AP85" s="212"/>
      <c r="AQ85" s="212"/>
      <c r="AR85" s="212"/>
      <c r="AS85" s="212"/>
      <c r="AT85" s="212"/>
      <c r="AU85" s="213"/>
      <c r="AV85" s="211"/>
      <c r="AW85" s="212"/>
      <c r="AX85" s="212"/>
      <c r="AY85" s="212"/>
      <c r="AZ85" s="212"/>
      <c r="BA85" s="212"/>
      <c r="BB85" s="213"/>
      <c r="BC85" s="211"/>
      <c r="BD85" s="212"/>
      <c r="BE85" s="214"/>
      <c r="BF85" s="275"/>
      <c r="BG85" s="276"/>
      <c r="BH85" s="251"/>
      <c r="BI85" s="252"/>
      <c r="BJ85" s="242"/>
      <c r="BK85" s="243"/>
      <c r="BL85" s="243"/>
      <c r="BM85" s="243"/>
      <c r="BN85" s="244"/>
    </row>
    <row r="86" spans="2:66" ht="20.25" customHeight="1" x14ac:dyDescent="0.4">
      <c r="B86" s="58">
        <f>B83+1</f>
        <v>23</v>
      </c>
      <c r="C86" s="420"/>
      <c r="D86" s="424"/>
      <c r="E86" s="422"/>
      <c r="F86" s="423"/>
      <c r="G86" s="263"/>
      <c r="H86" s="264"/>
      <c r="I86" s="207"/>
      <c r="J86" s="208"/>
      <c r="K86" s="207"/>
      <c r="L86" s="208"/>
      <c r="M86" s="277"/>
      <c r="N86" s="278"/>
      <c r="O86" s="267"/>
      <c r="P86" s="268"/>
      <c r="Q86" s="268"/>
      <c r="R86" s="264"/>
      <c r="S86" s="271"/>
      <c r="T86" s="246"/>
      <c r="U86" s="272"/>
      <c r="V86" s="27" t="s">
        <v>84</v>
      </c>
      <c r="W86" s="28"/>
      <c r="X86" s="28"/>
      <c r="Y86" s="23"/>
      <c r="Z86" s="63"/>
      <c r="AA86" s="180" t="str">
        <f>IF(AA85="","",VLOOKUP(AA85,【記載例】シフト記号表!$C$5:$W$46,21,FALSE))</f>
        <v/>
      </c>
      <c r="AB86" s="181" t="str">
        <f>IF(AB85="","",VLOOKUP(AB85,【記載例】シフト記号表!$C$5:$W$46,21,FALSE))</f>
        <v/>
      </c>
      <c r="AC86" s="181" t="str">
        <f>IF(AC85="","",VLOOKUP(AC85,【記載例】シフト記号表!$C$5:$W$46,21,FALSE))</f>
        <v/>
      </c>
      <c r="AD86" s="181" t="str">
        <f>IF(AD85="","",VLOOKUP(AD85,【記載例】シフト記号表!$C$5:$W$46,21,FALSE))</f>
        <v/>
      </c>
      <c r="AE86" s="181" t="str">
        <f>IF(AE85="","",VLOOKUP(AE85,【記載例】シフト記号表!$C$5:$W$46,21,FALSE))</f>
        <v/>
      </c>
      <c r="AF86" s="181" t="str">
        <f>IF(AF85="","",VLOOKUP(AF85,【記載例】シフト記号表!$C$5:$W$46,21,FALSE))</f>
        <v/>
      </c>
      <c r="AG86" s="182" t="str">
        <f>IF(AG85="","",VLOOKUP(AG85,【記載例】シフト記号表!$C$5:$W$46,21,FALSE))</f>
        <v/>
      </c>
      <c r="AH86" s="180" t="str">
        <f>IF(AH85="","",VLOOKUP(AH85,【記載例】シフト記号表!$C$5:$W$46,21,FALSE))</f>
        <v/>
      </c>
      <c r="AI86" s="181" t="str">
        <f>IF(AI85="","",VLOOKUP(AI85,【記載例】シフト記号表!$C$5:$W$46,21,FALSE))</f>
        <v/>
      </c>
      <c r="AJ86" s="181" t="str">
        <f>IF(AJ85="","",VLOOKUP(AJ85,【記載例】シフト記号表!$C$5:$W$46,21,FALSE))</f>
        <v/>
      </c>
      <c r="AK86" s="181" t="str">
        <f>IF(AK85="","",VLOOKUP(AK85,【記載例】シフト記号表!$C$5:$W$46,21,FALSE))</f>
        <v/>
      </c>
      <c r="AL86" s="181" t="str">
        <f>IF(AL85="","",VLOOKUP(AL85,【記載例】シフト記号表!$C$5:$W$46,21,FALSE))</f>
        <v/>
      </c>
      <c r="AM86" s="181" t="str">
        <f>IF(AM85="","",VLOOKUP(AM85,【記載例】シフト記号表!$C$5:$W$46,21,FALSE))</f>
        <v/>
      </c>
      <c r="AN86" s="182" t="str">
        <f>IF(AN85="","",VLOOKUP(AN85,【記載例】シフト記号表!$C$5:$W$46,21,FALSE))</f>
        <v/>
      </c>
      <c r="AO86" s="180" t="str">
        <f>IF(AO85="","",VLOOKUP(AO85,【記載例】シフト記号表!$C$5:$W$46,21,FALSE))</f>
        <v/>
      </c>
      <c r="AP86" s="181" t="str">
        <f>IF(AP85="","",VLOOKUP(AP85,【記載例】シフト記号表!$C$5:$W$46,21,FALSE))</f>
        <v/>
      </c>
      <c r="AQ86" s="181" t="str">
        <f>IF(AQ85="","",VLOOKUP(AQ85,【記載例】シフト記号表!$C$5:$W$46,21,FALSE))</f>
        <v/>
      </c>
      <c r="AR86" s="181" t="str">
        <f>IF(AR85="","",VLOOKUP(AR85,【記載例】シフト記号表!$C$5:$W$46,21,FALSE))</f>
        <v/>
      </c>
      <c r="AS86" s="181" t="str">
        <f>IF(AS85="","",VLOOKUP(AS85,【記載例】シフト記号表!$C$5:$W$46,21,FALSE))</f>
        <v/>
      </c>
      <c r="AT86" s="181" t="str">
        <f>IF(AT85="","",VLOOKUP(AT85,【記載例】シフト記号表!$C$5:$W$46,21,FALSE))</f>
        <v/>
      </c>
      <c r="AU86" s="182" t="str">
        <f>IF(AU85="","",VLOOKUP(AU85,【記載例】シフト記号表!$C$5:$W$46,21,FALSE))</f>
        <v/>
      </c>
      <c r="AV86" s="180" t="str">
        <f>IF(AV85="","",VLOOKUP(AV85,【記載例】シフト記号表!$C$5:$W$46,21,FALSE))</f>
        <v/>
      </c>
      <c r="AW86" s="181" t="str">
        <f>IF(AW85="","",VLOOKUP(AW85,【記載例】シフト記号表!$C$5:$W$46,21,FALSE))</f>
        <v/>
      </c>
      <c r="AX86" s="181" t="str">
        <f>IF(AX85="","",VLOOKUP(AX85,【記載例】シフト記号表!$C$5:$W$46,21,FALSE))</f>
        <v/>
      </c>
      <c r="AY86" s="181" t="str">
        <f>IF(AY85="","",VLOOKUP(AY85,【記載例】シフト記号表!$C$5:$W$46,21,FALSE))</f>
        <v/>
      </c>
      <c r="AZ86" s="181" t="str">
        <f>IF(AZ85="","",VLOOKUP(AZ85,【記載例】シフト記号表!$C$5:$W$46,21,FALSE))</f>
        <v/>
      </c>
      <c r="BA86" s="181" t="str">
        <f>IF(BA85="","",VLOOKUP(BA85,【記載例】シフト記号表!$C$5:$W$46,21,FALSE))</f>
        <v/>
      </c>
      <c r="BB86" s="182" t="str">
        <f>IF(BB85="","",VLOOKUP(BB85,【記載例】シフト記号表!$C$5:$W$46,21,FALSE))</f>
        <v/>
      </c>
      <c r="BC86" s="180" t="str">
        <f>IF(BC85="","",VLOOKUP(BC85,【記載例】シフト記号表!$C$5:$W$46,21,FALSE))</f>
        <v/>
      </c>
      <c r="BD86" s="181" t="str">
        <f>IF(BD85="","",VLOOKUP(BD85,【記載例】シフト記号表!$C$5:$W$46,21,FALSE))</f>
        <v/>
      </c>
      <c r="BE86" s="183" t="str">
        <f>IF(BE85="","",VLOOKUP(BE85,【記載例】シフト記号表!$C$5:$W$46,21,FALSE))</f>
        <v/>
      </c>
      <c r="BF86" s="279">
        <f>IF($BI$3="計画",SUM(AA86:BB86),IF($BI$3="実績",SUM(AA86:BE86),""))</f>
        <v>0</v>
      </c>
      <c r="BG86" s="280"/>
      <c r="BH86" s="253">
        <f>IF($BI$3="計画",BF86/4,IF($BI$3="実績",(BF86/($BI$7/7)),""))</f>
        <v>0</v>
      </c>
      <c r="BI86" s="254"/>
      <c r="BJ86" s="245"/>
      <c r="BK86" s="246"/>
      <c r="BL86" s="246"/>
      <c r="BM86" s="246"/>
      <c r="BN86" s="247"/>
    </row>
    <row r="87" spans="2:66" ht="20.25" customHeight="1" x14ac:dyDescent="0.4">
      <c r="B87" s="59"/>
      <c r="C87" s="420"/>
      <c r="D87" s="424"/>
      <c r="E87" s="422"/>
      <c r="F87" s="423"/>
      <c r="G87" s="281"/>
      <c r="H87" s="282"/>
      <c r="I87" s="283">
        <f>G86</f>
        <v>0</v>
      </c>
      <c r="J87" s="282"/>
      <c r="K87" s="283">
        <f>M86</f>
        <v>0</v>
      </c>
      <c r="L87" s="282"/>
      <c r="M87" s="284"/>
      <c r="N87" s="285"/>
      <c r="O87" s="286"/>
      <c r="P87" s="287"/>
      <c r="Q87" s="287"/>
      <c r="R87" s="288"/>
      <c r="S87" s="273"/>
      <c r="T87" s="249"/>
      <c r="U87" s="274"/>
      <c r="V87" s="29" t="s">
        <v>126</v>
      </c>
      <c r="W87" s="52"/>
      <c r="X87" s="52"/>
      <c r="Y87" s="53"/>
      <c r="Z87" s="69"/>
      <c r="AA87" s="184" t="str">
        <f>IF(AA85="","",VLOOKUP(AA85,【記載例】シフト記号表!$C$5:$Y$46,23,FALSE))</f>
        <v/>
      </c>
      <c r="AB87" s="185" t="str">
        <f>IF(AB85="","",VLOOKUP(AB85,【記載例】シフト記号表!$C$5:$Y$46,23,FALSE))</f>
        <v/>
      </c>
      <c r="AC87" s="185" t="str">
        <f>IF(AC85="","",VLOOKUP(AC85,【記載例】シフト記号表!$C$5:$Y$46,23,FALSE))</f>
        <v/>
      </c>
      <c r="AD87" s="185" t="str">
        <f>IF(AD85="","",VLOOKUP(AD85,【記載例】シフト記号表!$C$5:$Y$46,23,FALSE))</f>
        <v/>
      </c>
      <c r="AE87" s="185" t="str">
        <f>IF(AE85="","",VLOOKUP(AE85,【記載例】シフト記号表!$C$5:$Y$46,23,FALSE))</f>
        <v/>
      </c>
      <c r="AF87" s="185" t="str">
        <f>IF(AF85="","",VLOOKUP(AF85,【記載例】シフト記号表!$C$5:$Y$46,23,FALSE))</f>
        <v/>
      </c>
      <c r="AG87" s="186" t="str">
        <f>IF(AG85="","",VLOOKUP(AG85,【記載例】シフト記号表!$C$5:$Y$46,23,FALSE))</f>
        <v/>
      </c>
      <c r="AH87" s="184" t="str">
        <f>IF(AH85="","",VLOOKUP(AH85,【記載例】シフト記号表!$C$5:$Y$46,23,FALSE))</f>
        <v/>
      </c>
      <c r="AI87" s="185" t="str">
        <f>IF(AI85="","",VLOOKUP(AI85,【記載例】シフト記号表!$C$5:$Y$46,23,FALSE))</f>
        <v/>
      </c>
      <c r="AJ87" s="185" t="str">
        <f>IF(AJ85="","",VLOOKUP(AJ85,【記載例】シフト記号表!$C$5:$Y$46,23,FALSE))</f>
        <v/>
      </c>
      <c r="AK87" s="185" t="str">
        <f>IF(AK85="","",VLOOKUP(AK85,【記載例】シフト記号表!$C$5:$Y$46,23,FALSE))</f>
        <v/>
      </c>
      <c r="AL87" s="185" t="str">
        <f>IF(AL85="","",VLOOKUP(AL85,【記載例】シフト記号表!$C$5:$Y$46,23,FALSE))</f>
        <v/>
      </c>
      <c r="AM87" s="185" t="str">
        <f>IF(AM85="","",VLOOKUP(AM85,【記載例】シフト記号表!$C$5:$Y$46,23,FALSE))</f>
        <v/>
      </c>
      <c r="AN87" s="186" t="str">
        <f>IF(AN85="","",VLOOKUP(AN85,【記載例】シフト記号表!$C$5:$Y$46,23,FALSE))</f>
        <v/>
      </c>
      <c r="AO87" s="184" t="str">
        <f>IF(AO85="","",VLOOKUP(AO85,【記載例】シフト記号表!$C$5:$Y$46,23,FALSE))</f>
        <v/>
      </c>
      <c r="AP87" s="185" t="str">
        <f>IF(AP85="","",VLOOKUP(AP85,【記載例】シフト記号表!$C$5:$Y$46,23,FALSE))</f>
        <v/>
      </c>
      <c r="AQ87" s="185" t="str">
        <f>IF(AQ85="","",VLOOKUP(AQ85,【記載例】シフト記号表!$C$5:$Y$46,23,FALSE))</f>
        <v/>
      </c>
      <c r="AR87" s="185" t="str">
        <f>IF(AR85="","",VLOOKUP(AR85,【記載例】シフト記号表!$C$5:$Y$46,23,FALSE))</f>
        <v/>
      </c>
      <c r="AS87" s="185" t="str">
        <f>IF(AS85="","",VLOOKUP(AS85,【記載例】シフト記号表!$C$5:$Y$46,23,FALSE))</f>
        <v/>
      </c>
      <c r="AT87" s="185" t="str">
        <f>IF(AT85="","",VLOOKUP(AT85,【記載例】シフト記号表!$C$5:$Y$46,23,FALSE))</f>
        <v/>
      </c>
      <c r="AU87" s="186" t="str">
        <f>IF(AU85="","",VLOOKUP(AU85,【記載例】シフト記号表!$C$5:$Y$46,23,FALSE))</f>
        <v/>
      </c>
      <c r="AV87" s="184" t="str">
        <f>IF(AV85="","",VLOOKUP(AV85,【記載例】シフト記号表!$C$5:$Y$46,23,FALSE))</f>
        <v/>
      </c>
      <c r="AW87" s="185" t="str">
        <f>IF(AW85="","",VLOOKUP(AW85,【記載例】シフト記号表!$C$5:$Y$46,23,FALSE))</f>
        <v/>
      </c>
      <c r="AX87" s="185" t="str">
        <f>IF(AX85="","",VLOOKUP(AX85,【記載例】シフト記号表!$C$5:$Y$46,23,FALSE))</f>
        <v/>
      </c>
      <c r="AY87" s="185" t="str">
        <f>IF(AY85="","",VLOOKUP(AY85,【記載例】シフト記号表!$C$5:$Y$46,23,FALSE))</f>
        <v/>
      </c>
      <c r="AZ87" s="185" t="str">
        <f>IF(AZ85="","",VLOOKUP(AZ85,【記載例】シフト記号表!$C$5:$Y$46,23,FALSE))</f>
        <v/>
      </c>
      <c r="BA87" s="185" t="str">
        <f>IF(BA85="","",VLOOKUP(BA85,【記載例】シフト記号表!$C$5:$Y$46,23,FALSE))</f>
        <v/>
      </c>
      <c r="BB87" s="186" t="str">
        <f>IF(BB85="","",VLOOKUP(BB85,【記載例】シフト記号表!$C$5:$Y$46,23,FALSE))</f>
        <v/>
      </c>
      <c r="BC87" s="184" t="str">
        <f>IF(BC85="","",VLOOKUP(BC85,【記載例】シフト記号表!$C$5:$Y$46,23,FALSE))</f>
        <v/>
      </c>
      <c r="BD87" s="185" t="str">
        <f>IF(BD85="","",VLOOKUP(BD85,【記載例】シフト記号表!$C$5:$Y$46,23,FALSE))</f>
        <v/>
      </c>
      <c r="BE87" s="187" t="str">
        <f>IF(BE85="","",VLOOKUP(BE85,【記載例】シフト記号表!$C$5:$Y$46,23,FALSE))</f>
        <v/>
      </c>
      <c r="BF87" s="289">
        <f>IF($BI$3="計画",SUM(AA87:BB87),IF($BI$3="実績",SUM(AA87:BE87),""))</f>
        <v>0</v>
      </c>
      <c r="BG87" s="290"/>
      <c r="BH87" s="255">
        <f>IF($BI$3="計画",BF87/4,IF($BI$3="実績",(BF87/($BI$7/7)),""))</f>
        <v>0</v>
      </c>
      <c r="BI87" s="256"/>
      <c r="BJ87" s="248"/>
      <c r="BK87" s="249"/>
      <c r="BL87" s="249"/>
      <c r="BM87" s="249"/>
      <c r="BN87" s="250"/>
    </row>
    <row r="88" spans="2:66" ht="20.25" customHeight="1" x14ac:dyDescent="0.4">
      <c r="B88" s="60"/>
      <c r="C88" s="419"/>
      <c r="D88" s="421"/>
      <c r="E88" s="422"/>
      <c r="F88" s="423"/>
      <c r="G88" s="263"/>
      <c r="H88" s="264"/>
      <c r="I88" s="207"/>
      <c r="J88" s="208"/>
      <c r="K88" s="207"/>
      <c r="L88" s="208"/>
      <c r="M88" s="265"/>
      <c r="N88" s="266"/>
      <c r="O88" s="267"/>
      <c r="P88" s="268"/>
      <c r="Q88" s="268"/>
      <c r="R88" s="264"/>
      <c r="S88" s="269"/>
      <c r="T88" s="243"/>
      <c r="U88" s="270"/>
      <c r="V88" s="25" t="s">
        <v>18</v>
      </c>
      <c r="W88" s="32"/>
      <c r="X88" s="32"/>
      <c r="Y88" s="20"/>
      <c r="Z88" s="68"/>
      <c r="AA88" s="211"/>
      <c r="AB88" s="212"/>
      <c r="AC88" s="212"/>
      <c r="AD88" s="212"/>
      <c r="AE88" s="212"/>
      <c r="AF88" s="212"/>
      <c r="AG88" s="213"/>
      <c r="AH88" s="211"/>
      <c r="AI88" s="212"/>
      <c r="AJ88" s="212"/>
      <c r="AK88" s="212"/>
      <c r="AL88" s="212"/>
      <c r="AM88" s="212"/>
      <c r="AN88" s="213"/>
      <c r="AO88" s="211"/>
      <c r="AP88" s="212"/>
      <c r="AQ88" s="212"/>
      <c r="AR88" s="212"/>
      <c r="AS88" s="212"/>
      <c r="AT88" s="212"/>
      <c r="AU88" s="213"/>
      <c r="AV88" s="211"/>
      <c r="AW88" s="212"/>
      <c r="AX88" s="212"/>
      <c r="AY88" s="212"/>
      <c r="AZ88" s="212"/>
      <c r="BA88" s="212"/>
      <c r="BB88" s="213"/>
      <c r="BC88" s="211"/>
      <c r="BD88" s="212"/>
      <c r="BE88" s="214"/>
      <c r="BF88" s="275"/>
      <c r="BG88" s="276"/>
      <c r="BH88" s="251"/>
      <c r="BI88" s="252"/>
      <c r="BJ88" s="242"/>
      <c r="BK88" s="243"/>
      <c r="BL88" s="243"/>
      <c r="BM88" s="243"/>
      <c r="BN88" s="244"/>
    </row>
    <row r="89" spans="2:66" ht="20.25" customHeight="1" x14ac:dyDescent="0.4">
      <c r="B89" s="58">
        <f>B86+1</f>
        <v>24</v>
      </c>
      <c r="C89" s="420"/>
      <c r="D89" s="424"/>
      <c r="E89" s="422"/>
      <c r="F89" s="423"/>
      <c r="G89" s="263"/>
      <c r="H89" s="264"/>
      <c r="I89" s="207"/>
      <c r="J89" s="208"/>
      <c r="K89" s="207"/>
      <c r="L89" s="208"/>
      <c r="M89" s="277"/>
      <c r="N89" s="278"/>
      <c r="O89" s="267"/>
      <c r="P89" s="268"/>
      <c r="Q89" s="268"/>
      <c r="R89" s="264"/>
      <c r="S89" s="271"/>
      <c r="T89" s="246"/>
      <c r="U89" s="272"/>
      <c r="V89" s="27" t="s">
        <v>84</v>
      </c>
      <c r="W89" s="28"/>
      <c r="X89" s="28"/>
      <c r="Y89" s="23"/>
      <c r="Z89" s="63"/>
      <c r="AA89" s="180" t="str">
        <f>IF(AA88="","",VLOOKUP(AA88,【記載例】シフト記号表!$C$5:$W$46,21,FALSE))</f>
        <v/>
      </c>
      <c r="AB89" s="181" t="str">
        <f>IF(AB88="","",VLOOKUP(AB88,【記載例】シフト記号表!$C$5:$W$46,21,FALSE))</f>
        <v/>
      </c>
      <c r="AC89" s="181" t="str">
        <f>IF(AC88="","",VLOOKUP(AC88,【記載例】シフト記号表!$C$5:$W$46,21,FALSE))</f>
        <v/>
      </c>
      <c r="AD89" s="181" t="str">
        <f>IF(AD88="","",VLOOKUP(AD88,【記載例】シフト記号表!$C$5:$W$46,21,FALSE))</f>
        <v/>
      </c>
      <c r="AE89" s="181" t="str">
        <f>IF(AE88="","",VLOOKUP(AE88,【記載例】シフト記号表!$C$5:$W$46,21,FALSE))</f>
        <v/>
      </c>
      <c r="AF89" s="181" t="str">
        <f>IF(AF88="","",VLOOKUP(AF88,【記載例】シフト記号表!$C$5:$W$46,21,FALSE))</f>
        <v/>
      </c>
      <c r="AG89" s="182" t="str">
        <f>IF(AG88="","",VLOOKUP(AG88,【記載例】シフト記号表!$C$5:$W$46,21,FALSE))</f>
        <v/>
      </c>
      <c r="AH89" s="180" t="str">
        <f>IF(AH88="","",VLOOKUP(AH88,【記載例】シフト記号表!$C$5:$W$46,21,FALSE))</f>
        <v/>
      </c>
      <c r="AI89" s="181" t="str">
        <f>IF(AI88="","",VLOOKUP(AI88,【記載例】シフト記号表!$C$5:$W$46,21,FALSE))</f>
        <v/>
      </c>
      <c r="AJ89" s="181" t="str">
        <f>IF(AJ88="","",VLOOKUP(AJ88,【記載例】シフト記号表!$C$5:$W$46,21,FALSE))</f>
        <v/>
      </c>
      <c r="AK89" s="181" t="str">
        <f>IF(AK88="","",VLOOKUP(AK88,【記載例】シフト記号表!$C$5:$W$46,21,FALSE))</f>
        <v/>
      </c>
      <c r="AL89" s="181" t="str">
        <f>IF(AL88="","",VLOOKUP(AL88,【記載例】シフト記号表!$C$5:$W$46,21,FALSE))</f>
        <v/>
      </c>
      <c r="AM89" s="181" t="str">
        <f>IF(AM88="","",VLOOKUP(AM88,【記載例】シフト記号表!$C$5:$W$46,21,FALSE))</f>
        <v/>
      </c>
      <c r="AN89" s="182" t="str">
        <f>IF(AN88="","",VLOOKUP(AN88,【記載例】シフト記号表!$C$5:$W$46,21,FALSE))</f>
        <v/>
      </c>
      <c r="AO89" s="180" t="str">
        <f>IF(AO88="","",VLOOKUP(AO88,【記載例】シフト記号表!$C$5:$W$46,21,FALSE))</f>
        <v/>
      </c>
      <c r="AP89" s="181" t="str">
        <f>IF(AP88="","",VLOOKUP(AP88,【記載例】シフト記号表!$C$5:$W$46,21,FALSE))</f>
        <v/>
      </c>
      <c r="AQ89" s="181" t="str">
        <f>IF(AQ88="","",VLOOKUP(AQ88,【記載例】シフト記号表!$C$5:$W$46,21,FALSE))</f>
        <v/>
      </c>
      <c r="AR89" s="181" t="str">
        <f>IF(AR88="","",VLOOKUP(AR88,【記載例】シフト記号表!$C$5:$W$46,21,FALSE))</f>
        <v/>
      </c>
      <c r="AS89" s="181" t="str">
        <f>IF(AS88="","",VLOOKUP(AS88,【記載例】シフト記号表!$C$5:$W$46,21,FALSE))</f>
        <v/>
      </c>
      <c r="AT89" s="181" t="str">
        <f>IF(AT88="","",VLOOKUP(AT88,【記載例】シフト記号表!$C$5:$W$46,21,FALSE))</f>
        <v/>
      </c>
      <c r="AU89" s="182" t="str">
        <f>IF(AU88="","",VLOOKUP(AU88,【記載例】シフト記号表!$C$5:$W$46,21,FALSE))</f>
        <v/>
      </c>
      <c r="AV89" s="180" t="str">
        <f>IF(AV88="","",VLOOKUP(AV88,【記載例】シフト記号表!$C$5:$W$46,21,FALSE))</f>
        <v/>
      </c>
      <c r="AW89" s="181" t="str">
        <f>IF(AW88="","",VLOOKUP(AW88,【記載例】シフト記号表!$C$5:$W$46,21,FALSE))</f>
        <v/>
      </c>
      <c r="AX89" s="181" t="str">
        <f>IF(AX88="","",VLOOKUP(AX88,【記載例】シフト記号表!$C$5:$W$46,21,FALSE))</f>
        <v/>
      </c>
      <c r="AY89" s="181" t="str">
        <f>IF(AY88="","",VLOOKUP(AY88,【記載例】シフト記号表!$C$5:$W$46,21,FALSE))</f>
        <v/>
      </c>
      <c r="AZ89" s="181" t="str">
        <f>IF(AZ88="","",VLOOKUP(AZ88,【記載例】シフト記号表!$C$5:$W$46,21,FALSE))</f>
        <v/>
      </c>
      <c r="BA89" s="181" t="str">
        <f>IF(BA88="","",VLOOKUP(BA88,【記載例】シフト記号表!$C$5:$W$46,21,FALSE))</f>
        <v/>
      </c>
      <c r="BB89" s="182" t="str">
        <f>IF(BB88="","",VLOOKUP(BB88,【記載例】シフト記号表!$C$5:$W$46,21,FALSE))</f>
        <v/>
      </c>
      <c r="BC89" s="180" t="str">
        <f>IF(BC88="","",VLOOKUP(BC88,【記載例】シフト記号表!$C$5:$W$46,21,FALSE))</f>
        <v/>
      </c>
      <c r="BD89" s="181" t="str">
        <f>IF(BD88="","",VLOOKUP(BD88,【記載例】シフト記号表!$C$5:$W$46,21,FALSE))</f>
        <v/>
      </c>
      <c r="BE89" s="183" t="str">
        <f>IF(BE88="","",VLOOKUP(BE88,【記載例】シフト記号表!$C$5:$W$46,21,FALSE))</f>
        <v/>
      </c>
      <c r="BF89" s="279">
        <f>IF($BI$3="計画",SUM(AA89:BB89),IF($BI$3="実績",SUM(AA89:BE89),""))</f>
        <v>0</v>
      </c>
      <c r="BG89" s="280"/>
      <c r="BH89" s="253">
        <f>IF($BI$3="計画",BF89/4,IF($BI$3="実績",(BF89/($BI$7/7)),""))</f>
        <v>0</v>
      </c>
      <c r="BI89" s="254"/>
      <c r="BJ89" s="245"/>
      <c r="BK89" s="246"/>
      <c r="BL89" s="246"/>
      <c r="BM89" s="246"/>
      <c r="BN89" s="247"/>
    </row>
    <row r="90" spans="2:66" ht="20.25" customHeight="1" x14ac:dyDescent="0.4">
      <c r="B90" s="59"/>
      <c r="C90" s="420"/>
      <c r="D90" s="424"/>
      <c r="E90" s="422"/>
      <c r="F90" s="423"/>
      <c r="G90" s="281"/>
      <c r="H90" s="282"/>
      <c r="I90" s="283">
        <f>G89</f>
        <v>0</v>
      </c>
      <c r="J90" s="282"/>
      <c r="K90" s="283">
        <f>M89</f>
        <v>0</v>
      </c>
      <c r="L90" s="282"/>
      <c r="M90" s="284"/>
      <c r="N90" s="285"/>
      <c r="O90" s="286"/>
      <c r="P90" s="287"/>
      <c r="Q90" s="287"/>
      <c r="R90" s="288"/>
      <c r="S90" s="273"/>
      <c r="T90" s="249"/>
      <c r="U90" s="274"/>
      <c r="V90" s="29" t="s">
        <v>126</v>
      </c>
      <c r="W90" s="52"/>
      <c r="X90" s="52"/>
      <c r="Y90" s="53"/>
      <c r="Z90" s="69"/>
      <c r="AA90" s="184" t="str">
        <f>IF(AA88="","",VLOOKUP(AA88,【記載例】シフト記号表!$C$5:$Y$46,23,FALSE))</f>
        <v/>
      </c>
      <c r="AB90" s="185" t="str">
        <f>IF(AB88="","",VLOOKUP(AB88,【記載例】シフト記号表!$C$5:$Y$46,23,FALSE))</f>
        <v/>
      </c>
      <c r="AC90" s="185" t="str">
        <f>IF(AC88="","",VLOOKUP(AC88,【記載例】シフト記号表!$C$5:$Y$46,23,FALSE))</f>
        <v/>
      </c>
      <c r="AD90" s="185" t="str">
        <f>IF(AD88="","",VLOOKUP(AD88,【記載例】シフト記号表!$C$5:$Y$46,23,FALSE))</f>
        <v/>
      </c>
      <c r="AE90" s="185" t="str">
        <f>IF(AE88="","",VLOOKUP(AE88,【記載例】シフト記号表!$C$5:$Y$46,23,FALSE))</f>
        <v/>
      </c>
      <c r="AF90" s="185" t="str">
        <f>IF(AF88="","",VLOOKUP(AF88,【記載例】シフト記号表!$C$5:$Y$46,23,FALSE))</f>
        <v/>
      </c>
      <c r="AG90" s="186" t="str">
        <f>IF(AG88="","",VLOOKUP(AG88,【記載例】シフト記号表!$C$5:$Y$46,23,FALSE))</f>
        <v/>
      </c>
      <c r="AH90" s="184" t="str">
        <f>IF(AH88="","",VLOOKUP(AH88,【記載例】シフト記号表!$C$5:$Y$46,23,FALSE))</f>
        <v/>
      </c>
      <c r="AI90" s="185" t="str">
        <f>IF(AI88="","",VLOOKUP(AI88,【記載例】シフト記号表!$C$5:$Y$46,23,FALSE))</f>
        <v/>
      </c>
      <c r="AJ90" s="185" t="str">
        <f>IF(AJ88="","",VLOOKUP(AJ88,【記載例】シフト記号表!$C$5:$Y$46,23,FALSE))</f>
        <v/>
      </c>
      <c r="AK90" s="185" t="str">
        <f>IF(AK88="","",VLOOKUP(AK88,【記載例】シフト記号表!$C$5:$Y$46,23,FALSE))</f>
        <v/>
      </c>
      <c r="AL90" s="185" t="str">
        <f>IF(AL88="","",VLOOKUP(AL88,【記載例】シフト記号表!$C$5:$Y$46,23,FALSE))</f>
        <v/>
      </c>
      <c r="AM90" s="185" t="str">
        <f>IF(AM88="","",VLOOKUP(AM88,【記載例】シフト記号表!$C$5:$Y$46,23,FALSE))</f>
        <v/>
      </c>
      <c r="AN90" s="186" t="str">
        <f>IF(AN88="","",VLOOKUP(AN88,【記載例】シフト記号表!$C$5:$Y$46,23,FALSE))</f>
        <v/>
      </c>
      <c r="AO90" s="184" t="str">
        <f>IF(AO88="","",VLOOKUP(AO88,【記載例】シフト記号表!$C$5:$Y$46,23,FALSE))</f>
        <v/>
      </c>
      <c r="AP90" s="185" t="str">
        <f>IF(AP88="","",VLOOKUP(AP88,【記載例】シフト記号表!$C$5:$Y$46,23,FALSE))</f>
        <v/>
      </c>
      <c r="AQ90" s="185" t="str">
        <f>IF(AQ88="","",VLOOKUP(AQ88,【記載例】シフト記号表!$C$5:$Y$46,23,FALSE))</f>
        <v/>
      </c>
      <c r="AR90" s="185" t="str">
        <f>IF(AR88="","",VLOOKUP(AR88,【記載例】シフト記号表!$C$5:$Y$46,23,FALSE))</f>
        <v/>
      </c>
      <c r="AS90" s="185" t="str">
        <f>IF(AS88="","",VLOOKUP(AS88,【記載例】シフト記号表!$C$5:$Y$46,23,FALSE))</f>
        <v/>
      </c>
      <c r="AT90" s="185" t="str">
        <f>IF(AT88="","",VLOOKUP(AT88,【記載例】シフト記号表!$C$5:$Y$46,23,FALSE))</f>
        <v/>
      </c>
      <c r="AU90" s="186" t="str">
        <f>IF(AU88="","",VLOOKUP(AU88,【記載例】シフト記号表!$C$5:$Y$46,23,FALSE))</f>
        <v/>
      </c>
      <c r="AV90" s="184" t="str">
        <f>IF(AV88="","",VLOOKUP(AV88,【記載例】シフト記号表!$C$5:$Y$46,23,FALSE))</f>
        <v/>
      </c>
      <c r="AW90" s="185" t="str">
        <f>IF(AW88="","",VLOOKUP(AW88,【記載例】シフト記号表!$C$5:$Y$46,23,FALSE))</f>
        <v/>
      </c>
      <c r="AX90" s="185" t="str">
        <f>IF(AX88="","",VLOOKUP(AX88,【記載例】シフト記号表!$C$5:$Y$46,23,FALSE))</f>
        <v/>
      </c>
      <c r="AY90" s="185" t="str">
        <f>IF(AY88="","",VLOOKUP(AY88,【記載例】シフト記号表!$C$5:$Y$46,23,FALSE))</f>
        <v/>
      </c>
      <c r="AZ90" s="185" t="str">
        <f>IF(AZ88="","",VLOOKUP(AZ88,【記載例】シフト記号表!$C$5:$Y$46,23,FALSE))</f>
        <v/>
      </c>
      <c r="BA90" s="185" t="str">
        <f>IF(BA88="","",VLOOKUP(BA88,【記載例】シフト記号表!$C$5:$Y$46,23,FALSE))</f>
        <v/>
      </c>
      <c r="BB90" s="186" t="str">
        <f>IF(BB88="","",VLOOKUP(BB88,【記載例】シフト記号表!$C$5:$Y$46,23,FALSE))</f>
        <v/>
      </c>
      <c r="BC90" s="184" t="str">
        <f>IF(BC88="","",VLOOKUP(BC88,【記載例】シフト記号表!$C$5:$Y$46,23,FALSE))</f>
        <v/>
      </c>
      <c r="BD90" s="185" t="str">
        <f>IF(BD88="","",VLOOKUP(BD88,【記載例】シフト記号表!$C$5:$Y$46,23,FALSE))</f>
        <v/>
      </c>
      <c r="BE90" s="187" t="str">
        <f>IF(BE88="","",VLOOKUP(BE88,【記載例】シフト記号表!$C$5:$Y$46,23,FALSE))</f>
        <v/>
      </c>
      <c r="BF90" s="289">
        <f>IF($BI$3="計画",SUM(AA90:BB90),IF($BI$3="実績",SUM(AA90:BE90),""))</f>
        <v>0</v>
      </c>
      <c r="BG90" s="290"/>
      <c r="BH90" s="255">
        <f>IF($BI$3="計画",BF90/4,IF($BI$3="実績",(BF90/($BI$7/7)),""))</f>
        <v>0</v>
      </c>
      <c r="BI90" s="256"/>
      <c r="BJ90" s="248"/>
      <c r="BK90" s="249"/>
      <c r="BL90" s="249"/>
      <c r="BM90" s="249"/>
      <c r="BN90" s="250"/>
    </row>
    <row r="91" spans="2:66" ht="20.25" customHeight="1" x14ac:dyDescent="0.4">
      <c r="B91" s="60"/>
      <c r="C91" s="419"/>
      <c r="D91" s="421"/>
      <c r="E91" s="422"/>
      <c r="F91" s="423"/>
      <c r="G91" s="263"/>
      <c r="H91" s="264"/>
      <c r="I91" s="207"/>
      <c r="J91" s="208"/>
      <c r="K91" s="207"/>
      <c r="L91" s="208"/>
      <c r="M91" s="265"/>
      <c r="N91" s="266"/>
      <c r="O91" s="267"/>
      <c r="P91" s="268"/>
      <c r="Q91" s="268"/>
      <c r="R91" s="264"/>
      <c r="S91" s="269"/>
      <c r="T91" s="243"/>
      <c r="U91" s="270"/>
      <c r="V91" s="25" t="s">
        <v>18</v>
      </c>
      <c r="W91" s="32"/>
      <c r="X91" s="32"/>
      <c r="Y91" s="20"/>
      <c r="Z91" s="68"/>
      <c r="AA91" s="211"/>
      <c r="AB91" s="212"/>
      <c r="AC91" s="212"/>
      <c r="AD91" s="212"/>
      <c r="AE91" s="212"/>
      <c r="AF91" s="212"/>
      <c r="AG91" s="213"/>
      <c r="AH91" s="211"/>
      <c r="AI91" s="212"/>
      <c r="AJ91" s="212"/>
      <c r="AK91" s="212"/>
      <c r="AL91" s="212"/>
      <c r="AM91" s="212"/>
      <c r="AN91" s="213"/>
      <c r="AO91" s="211"/>
      <c r="AP91" s="212"/>
      <c r="AQ91" s="212"/>
      <c r="AR91" s="212"/>
      <c r="AS91" s="212"/>
      <c r="AT91" s="212"/>
      <c r="AU91" s="213"/>
      <c r="AV91" s="211"/>
      <c r="AW91" s="212"/>
      <c r="AX91" s="212"/>
      <c r="AY91" s="212"/>
      <c r="AZ91" s="212"/>
      <c r="BA91" s="212"/>
      <c r="BB91" s="213"/>
      <c r="BC91" s="211"/>
      <c r="BD91" s="212"/>
      <c r="BE91" s="214"/>
      <c r="BF91" s="275"/>
      <c r="BG91" s="276"/>
      <c r="BH91" s="251"/>
      <c r="BI91" s="252"/>
      <c r="BJ91" s="242"/>
      <c r="BK91" s="243"/>
      <c r="BL91" s="243"/>
      <c r="BM91" s="243"/>
      <c r="BN91" s="244"/>
    </row>
    <row r="92" spans="2:66" ht="20.25" customHeight="1" x14ac:dyDescent="0.4">
      <c r="B92" s="58">
        <f>B89+1</f>
        <v>25</v>
      </c>
      <c r="C92" s="420"/>
      <c r="D92" s="424"/>
      <c r="E92" s="422"/>
      <c r="F92" s="423"/>
      <c r="G92" s="263"/>
      <c r="H92" s="264"/>
      <c r="I92" s="207"/>
      <c r="J92" s="208"/>
      <c r="K92" s="207"/>
      <c r="L92" s="208"/>
      <c r="M92" s="277"/>
      <c r="N92" s="278"/>
      <c r="O92" s="267"/>
      <c r="P92" s="268"/>
      <c r="Q92" s="268"/>
      <c r="R92" s="264"/>
      <c r="S92" s="271"/>
      <c r="T92" s="246"/>
      <c r="U92" s="272"/>
      <c r="V92" s="27" t="s">
        <v>84</v>
      </c>
      <c r="W92" s="28"/>
      <c r="X92" s="28"/>
      <c r="Y92" s="23"/>
      <c r="Z92" s="63"/>
      <c r="AA92" s="180" t="str">
        <f>IF(AA91="","",VLOOKUP(AA91,【記載例】シフト記号表!$C$5:$W$46,21,FALSE))</f>
        <v/>
      </c>
      <c r="AB92" s="181" t="str">
        <f>IF(AB91="","",VLOOKUP(AB91,【記載例】シフト記号表!$C$5:$W$46,21,FALSE))</f>
        <v/>
      </c>
      <c r="AC92" s="181" t="str">
        <f>IF(AC91="","",VLOOKUP(AC91,【記載例】シフト記号表!$C$5:$W$46,21,FALSE))</f>
        <v/>
      </c>
      <c r="AD92" s="181" t="str">
        <f>IF(AD91="","",VLOOKUP(AD91,【記載例】シフト記号表!$C$5:$W$46,21,FALSE))</f>
        <v/>
      </c>
      <c r="AE92" s="181" t="str">
        <f>IF(AE91="","",VLOOKUP(AE91,【記載例】シフト記号表!$C$5:$W$46,21,FALSE))</f>
        <v/>
      </c>
      <c r="AF92" s="181" t="str">
        <f>IF(AF91="","",VLOOKUP(AF91,【記載例】シフト記号表!$C$5:$W$46,21,FALSE))</f>
        <v/>
      </c>
      <c r="AG92" s="182" t="str">
        <f>IF(AG91="","",VLOOKUP(AG91,【記載例】シフト記号表!$C$5:$W$46,21,FALSE))</f>
        <v/>
      </c>
      <c r="AH92" s="180" t="str">
        <f>IF(AH91="","",VLOOKUP(AH91,【記載例】シフト記号表!$C$5:$W$46,21,FALSE))</f>
        <v/>
      </c>
      <c r="AI92" s="181" t="str">
        <f>IF(AI91="","",VLOOKUP(AI91,【記載例】シフト記号表!$C$5:$W$46,21,FALSE))</f>
        <v/>
      </c>
      <c r="AJ92" s="181" t="str">
        <f>IF(AJ91="","",VLOOKUP(AJ91,【記載例】シフト記号表!$C$5:$W$46,21,FALSE))</f>
        <v/>
      </c>
      <c r="AK92" s="181" t="str">
        <f>IF(AK91="","",VLOOKUP(AK91,【記載例】シフト記号表!$C$5:$W$46,21,FALSE))</f>
        <v/>
      </c>
      <c r="AL92" s="181" t="str">
        <f>IF(AL91="","",VLOOKUP(AL91,【記載例】シフト記号表!$C$5:$W$46,21,FALSE))</f>
        <v/>
      </c>
      <c r="AM92" s="181" t="str">
        <f>IF(AM91="","",VLOOKUP(AM91,【記載例】シフト記号表!$C$5:$W$46,21,FALSE))</f>
        <v/>
      </c>
      <c r="AN92" s="182" t="str">
        <f>IF(AN91="","",VLOOKUP(AN91,【記載例】シフト記号表!$C$5:$W$46,21,FALSE))</f>
        <v/>
      </c>
      <c r="AO92" s="180" t="str">
        <f>IF(AO91="","",VLOOKUP(AO91,【記載例】シフト記号表!$C$5:$W$46,21,FALSE))</f>
        <v/>
      </c>
      <c r="AP92" s="181" t="str">
        <f>IF(AP91="","",VLOOKUP(AP91,【記載例】シフト記号表!$C$5:$W$46,21,FALSE))</f>
        <v/>
      </c>
      <c r="AQ92" s="181" t="str">
        <f>IF(AQ91="","",VLOOKUP(AQ91,【記載例】シフト記号表!$C$5:$W$46,21,FALSE))</f>
        <v/>
      </c>
      <c r="AR92" s="181" t="str">
        <f>IF(AR91="","",VLOOKUP(AR91,【記載例】シフト記号表!$C$5:$W$46,21,FALSE))</f>
        <v/>
      </c>
      <c r="AS92" s="181" t="str">
        <f>IF(AS91="","",VLOOKUP(AS91,【記載例】シフト記号表!$C$5:$W$46,21,FALSE))</f>
        <v/>
      </c>
      <c r="AT92" s="181" t="str">
        <f>IF(AT91="","",VLOOKUP(AT91,【記載例】シフト記号表!$C$5:$W$46,21,FALSE))</f>
        <v/>
      </c>
      <c r="AU92" s="182" t="str">
        <f>IF(AU91="","",VLOOKUP(AU91,【記載例】シフト記号表!$C$5:$W$46,21,FALSE))</f>
        <v/>
      </c>
      <c r="AV92" s="180" t="str">
        <f>IF(AV91="","",VLOOKUP(AV91,【記載例】シフト記号表!$C$5:$W$46,21,FALSE))</f>
        <v/>
      </c>
      <c r="AW92" s="181" t="str">
        <f>IF(AW91="","",VLOOKUP(AW91,【記載例】シフト記号表!$C$5:$W$46,21,FALSE))</f>
        <v/>
      </c>
      <c r="AX92" s="181" t="str">
        <f>IF(AX91="","",VLOOKUP(AX91,【記載例】シフト記号表!$C$5:$W$46,21,FALSE))</f>
        <v/>
      </c>
      <c r="AY92" s="181" t="str">
        <f>IF(AY91="","",VLOOKUP(AY91,【記載例】シフト記号表!$C$5:$W$46,21,FALSE))</f>
        <v/>
      </c>
      <c r="AZ92" s="181" t="str">
        <f>IF(AZ91="","",VLOOKUP(AZ91,【記載例】シフト記号表!$C$5:$W$46,21,FALSE))</f>
        <v/>
      </c>
      <c r="BA92" s="181" t="str">
        <f>IF(BA91="","",VLOOKUP(BA91,【記載例】シフト記号表!$C$5:$W$46,21,FALSE))</f>
        <v/>
      </c>
      <c r="BB92" s="182" t="str">
        <f>IF(BB91="","",VLOOKUP(BB91,【記載例】シフト記号表!$C$5:$W$46,21,FALSE))</f>
        <v/>
      </c>
      <c r="BC92" s="180" t="str">
        <f>IF(BC91="","",VLOOKUP(BC91,【記載例】シフト記号表!$C$5:$W$46,21,FALSE))</f>
        <v/>
      </c>
      <c r="BD92" s="181" t="str">
        <f>IF(BD91="","",VLOOKUP(BD91,【記載例】シフト記号表!$C$5:$W$46,21,FALSE))</f>
        <v/>
      </c>
      <c r="BE92" s="183" t="str">
        <f>IF(BE91="","",VLOOKUP(BE91,【記載例】シフト記号表!$C$5:$W$46,21,FALSE))</f>
        <v/>
      </c>
      <c r="BF92" s="279">
        <f>IF($BI$3="計画",SUM(AA92:BB92),IF($BI$3="実績",SUM(AA92:BE92),""))</f>
        <v>0</v>
      </c>
      <c r="BG92" s="280"/>
      <c r="BH92" s="253">
        <f>IF($BI$3="計画",BF92/4,IF($BI$3="実績",(BF92/($BI$7/7)),""))</f>
        <v>0</v>
      </c>
      <c r="BI92" s="254"/>
      <c r="BJ92" s="245"/>
      <c r="BK92" s="246"/>
      <c r="BL92" s="246"/>
      <c r="BM92" s="246"/>
      <c r="BN92" s="247"/>
    </row>
    <row r="93" spans="2:66" ht="20.25" customHeight="1" x14ac:dyDescent="0.4">
      <c r="B93" s="59"/>
      <c r="C93" s="420"/>
      <c r="D93" s="424"/>
      <c r="E93" s="422"/>
      <c r="F93" s="423"/>
      <c r="G93" s="281"/>
      <c r="H93" s="282"/>
      <c r="I93" s="283">
        <f>G92</f>
        <v>0</v>
      </c>
      <c r="J93" s="282"/>
      <c r="K93" s="283">
        <f>M92</f>
        <v>0</v>
      </c>
      <c r="L93" s="282"/>
      <c r="M93" s="284"/>
      <c r="N93" s="285"/>
      <c r="O93" s="286"/>
      <c r="P93" s="287"/>
      <c r="Q93" s="287"/>
      <c r="R93" s="288"/>
      <c r="S93" s="273"/>
      <c r="T93" s="249"/>
      <c r="U93" s="274"/>
      <c r="V93" s="29" t="s">
        <v>126</v>
      </c>
      <c r="W93" s="52"/>
      <c r="X93" s="52"/>
      <c r="Y93" s="53"/>
      <c r="Z93" s="69"/>
      <c r="AA93" s="184" t="str">
        <f>IF(AA91="","",VLOOKUP(AA91,【記載例】シフト記号表!$C$5:$Y$46,23,FALSE))</f>
        <v/>
      </c>
      <c r="AB93" s="185" t="str">
        <f>IF(AB91="","",VLOOKUP(AB91,【記載例】シフト記号表!$C$5:$Y$46,23,FALSE))</f>
        <v/>
      </c>
      <c r="AC93" s="185" t="str">
        <f>IF(AC91="","",VLOOKUP(AC91,【記載例】シフト記号表!$C$5:$Y$46,23,FALSE))</f>
        <v/>
      </c>
      <c r="AD93" s="185" t="str">
        <f>IF(AD91="","",VLOOKUP(AD91,【記載例】シフト記号表!$C$5:$Y$46,23,FALSE))</f>
        <v/>
      </c>
      <c r="AE93" s="185" t="str">
        <f>IF(AE91="","",VLOOKUP(AE91,【記載例】シフト記号表!$C$5:$Y$46,23,FALSE))</f>
        <v/>
      </c>
      <c r="AF93" s="185" t="str">
        <f>IF(AF91="","",VLOOKUP(AF91,【記載例】シフト記号表!$C$5:$Y$46,23,FALSE))</f>
        <v/>
      </c>
      <c r="AG93" s="186" t="str">
        <f>IF(AG91="","",VLOOKUP(AG91,【記載例】シフト記号表!$C$5:$Y$46,23,FALSE))</f>
        <v/>
      </c>
      <c r="AH93" s="184" t="str">
        <f>IF(AH91="","",VLOOKUP(AH91,【記載例】シフト記号表!$C$5:$Y$46,23,FALSE))</f>
        <v/>
      </c>
      <c r="AI93" s="185" t="str">
        <f>IF(AI91="","",VLOOKUP(AI91,【記載例】シフト記号表!$C$5:$Y$46,23,FALSE))</f>
        <v/>
      </c>
      <c r="AJ93" s="185" t="str">
        <f>IF(AJ91="","",VLOOKUP(AJ91,【記載例】シフト記号表!$C$5:$Y$46,23,FALSE))</f>
        <v/>
      </c>
      <c r="AK93" s="185" t="str">
        <f>IF(AK91="","",VLOOKUP(AK91,【記載例】シフト記号表!$C$5:$Y$46,23,FALSE))</f>
        <v/>
      </c>
      <c r="AL93" s="185" t="str">
        <f>IF(AL91="","",VLOOKUP(AL91,【記載例】シフト記号表!$C$5:$Y$46,23,FALSE))</f>
        <v/>
      </c>
      <c r="AM93" s="185" t="str">
        <f>IF(AM91="","",VLOOKUP(AM91,【記載例】シフト記号表!$C$5:$Y$46,23,FALSE))</f>
        <v/>
      </c>
      <c r="AN93" s="186" t="str">
        <f>IF(AN91="","",VLOOKUP(AN91,【記載例】シフト記号表!$C$5:$Y$46,23,FALSE))</f>
        <v/>
      </c>
      <c r="AO93" s="184" t="str">
        <f>IF(AO91="","",VLOOKUP(AO91,【記載例】シフト記号表!$C$5:$Y$46,23,FALSE))</f>
        <v/>
      </c>
      <c r="AP93" s="185" t="str">
        <f>IF(AP91="","",VLOOKUP(AP91,【記載例】シフト記号表!$C$5:$Y$46,23,FALSE))</f>
        <v/>
      </c>
      <c r="AQ93" s="185" t="str">
        <f>IF(AQ91="","",VLOOKUP(AQ91,【記載例】シフト記号表!$C$5:$Y$46,23,FALSE))</f>
        <v/>
      </c>
      <c r="AR93" s="185" t="str">
        <f>IF(AR91="","",VLOOKUP(AR91,【記載例】シフト記号表!$C$5:$Y$46,23,FALSE))</f>
        <v/>
      </c>
      <c r="AS93" s="185" t="str">
        <f>IF(AS91="","",VLOOKUP(AS91,【記載例】シフト記号表!$C$5:$Y$46,23,FALSE))</f>
        <v/>
      </c>
      <c r="AT93" s="185" t="str">
        <f>IF(AT91="","",VLOOKUP(AT91,【記載例】シフト記号表!$C$5:$Y$46,23,FALSE))</f>
        <v/>
      </c>
      <c r="AU93" s="186" t="str">
        <f>IF(AU91="","",VLOOKUP(AU91,【記載例】シフト記号表!$C$5:$Y$46,23,FALSE))</f>
        <v/>
      </c>
      <c r="AV93" s="184" t="str">
        <f>IF(AV91="","",VLOOKUP(AV91,【記載例】シフト記号表!$C$5:$Y$46,23,FALSE))</f>
        <v/>
      </c>
      <c r="AW93" s="185" t="str">
        <f>IF(AW91="","",VLOOKUP(AW91,【記載例】シフト記号表!$C$5:$Y$46,23,FALSE))</f>
        <v/>
      </c>
      <c r="AX93" s="185" t="str">
        <f>IF(AX91="","",VLOOKUP(AX91,【記載例】シフト記号表!$C$5:$Y$46,23,FALSE))</f>
        <v/>
      </c>
      <c r="AY93" s="185" t="str">
        <f>IF(AY91="","",VLOOKUP(AY91,【記載例】シフト記号表!$C$5:$Y$46,23,FALSE))</f>
        <v/>
      </c>
      <c r="AZ93" s="185" t="str">
        <f>IF(AZ91="","",VLOOKUP(AZ91,【記載例】シフト記号表!$C$5:$Y$46,23,FALSE))</f>
        <v/>
      </c>
      <c r="BA93" s="185" t="str">
        <f>IF(BA91="","",VLOOKUP(BA91,【記載例】シフト記号表!$C$5:$Y$46,23,FALSE))</f>
        <v/>
      </c>
      <c r="BB93" s="186" t="str">
        <f>IF(BB91="","",VLOOKUP(BB91,【記載例】シフト記号表!$C$5:$Y$46,23,FALSE))</f>
        <v/>
      </c>
      <c r="BC93" s="184" t="str">
        <f>IF(BC91="","",VLOOKUP(BC91,【記載例】シフト記号表!$C$5:$Y$46,23,FALSE))</f>
        <v/>
      </c>
      <c r="BD93" s="185" t="str">
        <f>IF(BD91="","",VLOOKUP(BD91,【記載例】シフト記号表!$C$5:$Y$46,23,FALSE))</f>
        <v/>
      </c>
      <c r="BE93" s="187" t="str">
        <f>IF(BE91="","",VLOOKUP(BE91,【記載例】シフト記号表!$C$5:$Y$46,23,FALSE))</f>
        <v/>
      </c>
      <c r="BF93" s="289">
        <f>IF($BI$3="計画",SUM(AA93:BB93),IF($BI$3="実績",SUM(AA93:BE93),""))</f>
        <v>0</v>
      </c>
      <c r="BG93" s="290"/>
      <c r="BH93" s="255">
        <f>IF($BI$3="計画",BF93/4,IF($BI$3="実績",(BF93/($BI$7/7)),""))</f>
        <v>0</v>
      </c>
      <c r="BI93" s="256"/>
      <c r="BJ93" s="248"/>
      <c r="BK93" s="249"/>
      <c r="BL93" s="249"/>
      <c r="BM93" s="249"/>
      <c r="BN93" s="250"/>
    </row>
    <row r="94" spans="2:66" ht="20.25" customHeight="1" x14ac:dyDescent="0.4">
      <c r="B94" s="60"/>
      <c r="C94" s="419"/>
      <c r="D94" s="421"/>
      <c r="E94" s="422"/>
      <c r="F94" s="423"/>
      <c r="G94" s="263"/>
      <c r="H94" s="264"/>
      <c r="I94" s="207"/>
      <c r="J94" s="208"/>
      <c r="K94" s="207"/>
      <c r="L94" s="208"/>
      <c r="M94" s="265"/>
      <c r="N94" s="266"/>
      <c r="O94" s="267"/>
      <c r="P94" s="268"/>
      <c r="Q94" s="268"/>
      <c r="R94" s="264"/>
      <c r="S94" s="269"/>
      <c r="T94" s="243"/>
      <c r="U94" s="270"/>
      <c r="V94" s="25" t="s">
        <v>18</v>
      </c>
      <c r="W94" s="32"/>
      <c r="X94" s="32"/>
      <c r="Y94" s="20"/>
      <c r="Z94" s="68"/>
      <c r="AA94" s="211"/>
      <c r="AB94" s="212"/>
      <c r="AC94" s="212"/>
      <c r="AD94" s="212"/>
      <c r="AE94" s="212"/>
      <c r="AF94" s="212"/>
      <c r="AG94" s="213"/>
      <c r="AH94" s="211"/>
      <c r="AI94" s="212"/>
      <c r="AJ94" s="212"/>
      <c r="AK94" s="212"/>
      <c r="AL94" s="212"/>
      <c r="AM94" s="212"/>
      <c r="AN94" s="213"/>
      <c r="AO94" s="211"/>
      <c r="AP94" s="212"/>
      <c r="AQ94" s="212"/>
      <c r="AR94" s="212"/>
      <c r="AS94" s="212"/>
      <c r="AT94" s="212"/>
      <c r="AU94" s="213"/>
      <c r="AV94" s="211"/>
      <c r="AW94" s="212"/>
      <c r="AX94" s="212"/>
      <c r="AY94" s="212"/>
      <c r="AZ94" s="212"/>
      <c r="BA94" s="212"/>
      <c r="BB94" s="213"/>
      <c r="BC94" s="211"/>
      <c r="BD94" s="212"/>
      <c r="BE94" s="214"/>
      <c r="BF94" s="275"/>
      <c r="BG94" s="276"/>
      <c r="BH94" s="251"/>
      <c r="BI94" s="252"/>
      <c r="BJ94" s="242"/>
      <c r="BK94" s="243"/>
      <c r="BL94" s="243"/>
      <c r="BM94" s="243"/>
      <c r="BN94" s="244"/>
    </row>
    <row r="95" spans="2:66" ht="20.25" customHeight="1" x14ac:dyDescent="0.4">
      <c r="B95" s="58">
        <f>B92+1</f>
        <v>26</v>
      </c>
      <c r="C95" s="420"/>
      <c r="D95" s="424"/>
      <c r="E95" s="422"/>
      <c r="F95" s="423"/>
      <c r="G95" s="263"/>
      <c r="H95" s="264"/>
      <c r="I95" s="207"/>
      <c r="J95" s="208"/>
      <c r="K95" s="207"/>
      <c r="L95" s="208"/>
      <c r="M95" s="277"/>
      <c r="N95" s="278"/>
      <c r="O95" s="267"/>
      <c r="P95" s="268"/>
      <c r="Q95" s="268"/>
      <c r="R95" s="264"/>
      <c r="S95" s="271"/>
      <c r="T95" s="246"/>
      <c r="U95" s="272"/>
      <c r="V95" s="27" t="s">
        <v>84</v>
      </c>
      <c r="W95" s="28"/>
      <c r="X95" s="28"/>
      <c r="Y95" s="23"/>
      <c r="Z95" s="63"/>
      <c r="AA95" s="180" t="str">
        <f>IF(AA94="","",VLOOKUP(AA94,【記載例】シフト記号表!$C$5:$W$46,21,FALSE))</f>
        <v/>
      </c>
      <c r="AB95" s="181" t="str">
        <f>IF(AB94="","",VLOOKUP(AB94,【記載例】シフト記号表!$C$5:$W$46,21,FALSE))</f>
        <v/>
      </c>
      <c r="AC95" s="181" t="str">
        <f>IF(AC94="","",VLOOKUP(AC94,【記載例】シフト記号表!$C$5:$W$46,21,FALSE))</f>
        <v/>
      </c>
      <c r="AD95" s="181" t="str">
        <f>IF(AD94="","",VLOOKUP(AD94,【記載例】シフト記号表!$C$5:$W$46,21,FALSE))</f>
        <v/>
      </c>
      <c r="AE95" s="181" t="str">
        <f>IF(AE94="","",VLOOKUP(AE94,【記載例】シフト記号表!$C$5:$W$46,21,FALSE))</f>
        <v/>
      </c>
      <c r="AF95" s="181" t="str">
        <f>IF(AF94="","",VLOOKUP(AF94,【記載例】シフト記号表!$C$5:$W$46,21,FALSE))</f>
        <v/>
      </c>
      <c r="AG95" s="182" t="str">
        <f>IF(AG94="","",VLOOKUP(AG94,【記載例】シフト記号表!$C$5:$W$46,21,FALSE))</f>
        <v/>
      </c>
      <c r="AH95" s="180" t="str">
        <f>IF(AH94="","",VLOOKUP(AH94,【記載例】シフト記号表!$C$5:$W$46,21,FALSE))</f>
        <v/>
      </c>
      <c r="AI95" s="181" t="str">
        <f>IF(AI94="","",VLOOKUP(AI94,【記載例】シフト記号表!$C$5:$W$46,21,FALSE))</f>
        <v/>
      </c>
      <c r="AJ95" s="181" t="str">
        <f>IF(AJ94="","",VLOOKUP(AJ94,【記載例】シフト記号表!$C$5:$W$46,21,FALSE))</f>
        <v/>
      </c>
      <c r="AK95" s="181" t="str">
        <f>IF(AK94="","",VLOOKUP(AK94,【記載例】シフト記号表!$C$5:$W$46,21,FALSE))</f>
        <v/>
      </c>
      <c r="AL95" s="181" t="str">
        <f>IF(AL94="","",VLOOKUP(AL94,【記載例】シフト記号表!$C$5:$W$46,21,FALSE))</f>
        <v/>
      </c>
      <c r="AM95" s="181" t="str">
        <f>IF(AM94="","",VLOOKUP(AM94,【記載例】シフト記号表!$C$5:$W$46,21,FALSE))</f>
        <v/>
      </c>
      <c r="AN95" s="182" t="str">
        <f>IF(AN94="","",VLOOKUP(AN94,【記載例】シフト記号表!$C$5:$W$46,21,FALSE))</f>
        <v/>
      </c>
      <c r="AO95" s="180" t="str">
        <f>IF(AO94="","",VLOOKUP(AO94,【記載例】シフト記号表!$C$5:$W$46,21,FALSE))</f>
        <v/>
      </c>
      <c r="AP95" s="181" t="str">
        <f>IF(AP94="","",VLOOKUP(AP94,【記載例】シフト記号表!$C$5:$W$46,21,FALSE))</f>
        <v/>
      </c>
      <c r="AQ95" s="181" t="str">
        <f>IF(AQ94="","",VLOOKUP(AQ94,【記載例】シフト記号表!$C$5:$W$46,21,FALSE))</f>
        <v/>
      </c>
      <c r="AR95" s="181" t="str">
        <f>IF(AR94="","",VLOOKUP(AR94,【記載例】シフト記号表!$C$5:$W$46,21,FALSE))</f>
        <v/>
      </c>
      <c r="AS95" s="181" t="str">
        <f>IF(AS94="","",VLOOKUP(AS94,【記載例】シフト記号表!$C$5:$W$46,21,FALSE))</f>
        <v/>
      </c>
      <c r="AT95" s="181" t="str">
        <f>IF(AT94="","",VLOOKUP(AT94,【記載例】シフト記号表!$C$5:$W$46,21,FALSE))</f>
        <v/>
      </c>
      <c r="AU95" s="182" t="str">
        <f>IF(AU94="","",VLOOKUP(AU94,【記載例】シフト記号表!$C$5:$W$46,21,FALSE))</f>
        <v/>
      </c>
      <c r="AV95" s="180" t="str">
        <f>IF(AV94="","",VLOOKUP(AV94,【記載例】シフト記号表!$C$5:$W$46,21,FALSE))</f>
        <v/>
      </c>
      <c r="AW95" s="181" t="str">
        <f>IF(AW94="","",VLOOKUP(AW94,【記載例】シフト記号表!$C$5:$W$46,21,FALSE))</f>
        <v/>
      </c>
      <c r="AX95" s="181" t="str">
        <f>IF(AX94="","",VLOOKUP(AX94,【記載例】シフト記号表!$C$5:$W$46,21,FALSE))</f>
        <v/>
      </c>
      <c r="AY95" s="181" t="str">
        <f>IF(AY94="","",VLOOKUP(AY94,【記載例】シフト記号表!$C$5:$W$46,21,FALSE))</f>
        <v/>
      </c>
      <c r="AZ95" s="181" t="str">
        <f>IF(AZ94="","",VLOOKUP(AZ94,【記載例】シフト記号表!$C$5:$W$46,21,FALSE))</f>
        <v/>
      </c>
      <c r="BA95" s="181" t="str">
        <f>IF(BA94="","",VLOOKUP(BA94,【記載例】シフト記号表!$C$5:$W$46,21,FALSE))</f>
        <v/>
      </c>
      <c r="BB95" s="182" t="str">
        <f>IF(BB94="","",VLOOKUP(BB94,【記載例】シフト記号表!$C$5:$W$46,21,FALSE))</f>
        <v/>
      </c>
      <c r="BC95" s="180" t="str">
        <f>IF(BC94="","",VLOOKUP(BC94,【記載例】シフト記号表!$C$5:$W$46,21,FALSE))</f>
        <v/>
      </c>
      <c r="BD95" s="181" t="str">
        <f>IF(BD94="","",VLOOKUP(BD94,【記載例】シフト記号表!$C$5:$W$46,21,FALSE))</f>
        <v/>
      </c>
      <c r="BE95" s="183" t="str">
        <f>IF(BE94="","",VLOOKUP(BE94,【記載例】シフト記号表!$C$5:$W$46,21,FALSE))</f>
        <v/>
      </c>
      <c r="BF95" s="279">
        <f>IF($BI$3="計画",SUM(AA95:BB95),IF($BI$3="実績",SUM(AA95:BE95),""))</f>
        <v>0</v>
      </c>
      <c r="BG95" s="280"/>
      <c r="BH95" s="253">
        <f>IF($BI$3="計画",BF95/4,IF($BI$3="実績",(BF95/($BI$7/7)),""))</f>
        <v>0</v>
      </c>
      <c r="BI95" s="254"/>
      <c r="BJ95" s="245"/>
      <c r="BK95" s="246"/>
      <c r="BL95" s="246"/>
      <c r="BM95" s="246"/>
      <c r="BN95" s="247"/>
    </row>
    <row r="96" spans="2:66" ht="20.25" customHeight="1" x14ac:dyDescent="0.4">
      <c r="B96" s="59"/>
      <c r="C96" s="420"/>
      <c r="D96" s="424"/>
      <c r="E96" s="422"/>
      <c r="F96" s="423"/>
      <c r="G96" s="281"/>
      <c r="H96" s="282"/>
      <c r="I96" s="283">
        <f>G95</f>
        <v>0</v>
      </c>
      <c r="J96" s="282"/>
      <c r="K96" s="283">
        <f>M95</f>
        <v>0</v>
      </c>
      <c r="L96" s="282"/>
      <c r="M96" s="284"/>
      <c r="N96" s="285"/>
      <c r="O96" s="286"/>
      <c r="P96" s="287"/>
      <c r="Q96" s="287"/>
      <c r="R96" s="288"/>
      <c r="S96" s="273"/>
      <c r="T96" s="249"/>
      <c r="U96" s="274"/>
      <c r="V96" s="29" t="s">
        <v>126</v>
      </c>
      <c r="W96" s="52"/>
      <c r="X96" s="52"/>
      <c r="Y96" s="53"/>
      <c r="Z96" s="69"/>
      <c r="AA96" s="184" t="str">
        <f>IF(AA94="","",VLOOKUP(AA94,【記載例】シフト記号表!$C$5:$Y$46,23,FALSE))</f>
        <v/>
      </c>
      <c r="AB96" s="185" t="str">
        <f>IF(AB94="","",VLOOKUP(AB94,【記載例】シフト記号表!$C$5:$Y$46,23,FALSE))</f>
        <v/>
      </c>
      <c r="AC96" s="185" t="str">
        <f>IF(AC94="","",VLOOKUP(AC94,【記載例】シフト記号表!$C$5:$Y$46,23,FALSE))</f>
        <v/>
      </c>
      <c r="AD96" s="185" t="str">
        <f>IF(AD94="","",VLOOKUP(AD94,【記載例】シフト記号表!$C$5:$Y$46,23,FALSE))</f>
        <v/>
      </c>
      <c r="AE96" s="185" t="str">
        <f>IF(AE94="","",VLOOKUP(AE94,【記載例】シフト記号表!$C$5:$Y$46,23,FALSE))</f>
        <v/>
      </c>
      <c r="AF96" s="185" t="str">
        <f>IF(AF94="","",VLOOKUP(AF94,【記載例】シフト記号表!$C$5:$Y$46,23,FALSE))</f>
        <v/>
      </c>
      <c r="AG96" s="186" t="str">
        <f>IF(AG94="","",VLOOKUP(AG94,【記載例】シフト記号表!$C$5:$Y$46,23,FALSE))</f>
        <v/>
      </c>
      <c r="AH96" s="184" t="str">
        <f>IF(AH94="","",VLOOKUP(AH94,【記載例】シフト記号表!$C$5:$Y$46,23,FALSE))</f>
        <v/>
      </c>
      <c r="AI96" s="185" t="str">
        <f>IF(AI94="","",VLOOKUP(AI94,【記載例】シフト記号表!$C$5:$Y$46,23,FALSE))</f>
        <v/>
      </c>
      <c r="AJ96" s="185" t="str">
        <f>IF(AJ94="","",VLOOKUP(AJ94,【記載例】シフト記号表!$C$5:$Y$46,23,FALSE))</f>
        <v/>
      </c>
      <c r="AK96" s="185" t="str">
        <f>IF(AK94="","",VLOOKUP(AK94,【記載例】シフト記号表!$C$5:$Y$46,23,FALSE))</f>
        <v/>
      </c>
      <c r="AL96" s="185" t="str">
        <f>IF(AL94="","",VLOOKUP(AL94,【記載例】シフト記号表!$C$5:$Y$46,23,FALSE))</f>
        <v/>
      </c>
      <c r="AM96" s="185" t="str">
        <f>IF(AM94="","",VLOOKUP(AM94,【記載例】シフト記号表!$C$5:$Y$46,23,FALSE))</f>
        <v/>
      </c>
      <c r="AN96" s="186" t="str">
        <f>IF(AN94="","",VLOOKUP(AN94,【記載例】シフト記号表!$C$5:$Y$46,23,FALSE))</f>
        <v/>
      </c>
      <c r="AO96" s="184" t="str">
        <f>IF(AO94="","",VLOOKUP(AO94,【記載例】シフト記号表!$C$5:$Y$46,23,FALSE))</f>
        <v/>
      </c>
      <c r="AP96" s="185" t="str">
        <f>IF(AP94="","",VLOOKUP(AP94,【記載例】シフト記号表!$C$5:$Y$46,23,FALSE))</f>
        <v/>
      </c>
      <c r="AQ96" s="185" t="str">
        <f>IF(AQ94="","",VLOOKUP(AQ94,【記載例】シフト記号表!$C$5:$Y$46,23,FALSE))</f>
        <v/>
      </c>
      <c r="AR96" s="185" t="str">
        <f>IF(AR94="","",VLOOKUP(AR94,【記載例】シフト記号表!$C$5:$Y$46,23,FALSE))</f>
        <v/>
      </c>
      <c r="AS96" s="185" t="str">
        <f>IF(AS94="","",VLOOKUP(AS94,【記載例】シフト記号表!$C$5:$Y$46,23,FALSE))</f>
        <v/>
      </c>
      <c r="AT96" s="185" t="str">
        <f>IF(AT94="","",VLOOKUP(AT94,【記載例】シフト記号表!$C$5:$Y$46,23,FALSE))</f>
        <v/>
      </c>
      <c r="AU96" s="186" t="str">
        <f>IF(AU94="","",VLOOKUP(AU94,【記載例】シフト記号表!$C$5:$Y$46,23,FALSE))</f>
        <v/>
      </c>
      <c r="AV96" s="184" t="str">
        <f>IF(AV94="","",VLOOKUP(AV94,【記載例】シフト記号表!$C$5:$Y$46,23,FALSE))</f>
        <v/>
      </c>
      <c r="AW96" s="185" t="str">
        <f>IF(AW94="","",VLOOKUP(AW94,【記載例】シフト記号表!$C$5:$Y$46,23,FALSE))</f>
        <v/>
      </c>
      <c r="AX96" s="185" t="str">
        <f>IF(AX94="","",VLOOKUP(AX94,【記載例】シフト記号表!$C$5:$Y$46,23,FALSE))</f>
        <v/>
      </c>
      <c r="AY96" s="185" t="str">
        <f>IF(AY94="","",VLOOKUP(AY94,【記載例】シフト記号表!$C$5:$Y$46,23,FALSE))</f>
        <v/>
      </c>
      <c r="AZ96" s="185" t="str">
        <f>IF(AZ94="","",VLOOKUP(AZ94,【記載例】シフト記号表!$C$5:$Y$46,23,FALSE))</f>
        <v/>
      </c>
      <c r="BA96" s="185" t="str">
        <f>IF(BA94="","",VLOOKUP(BA94,【記載例】シフト記号表!$C$5:$Y$46,23,FALSE))</f>
        <v/>
      </c>
      <c r="BB96" s="186" t="str">
        <f>IF(BB94="","",VLOOKUP(BB94,【記載例】シフト記号表!$C$5:$Y$46,23,FALSE))</f>
        <v/>
      </c>
      <c r="BC96" s="184" t="str">
        <f>IF(BC94="","",VLOOKUP(BC94,【記載例】シフト記号表!$C$5:$Y$46,23,FALSE))</f>
        <v/>
      </c>
      <c r="BD96" s="185" t="str">
        <f>IF(BD94="","",VLOOKUP(BD94,【記載例】シフト記号表!$C$5:$Y$46,23,FALSE))</f>
        <v/>
      </c>
      <c r="BE96" s="187" t="str">
        <f>IF(BE94="","",VLOOKUP(BE94,【記載例】シフト記号表!$C$5:$Y$46,23,FALSE))</f>
        <v/>
      </c>
      <c r="BF96" s="289">
        <f>IF($BI$3="計画",SUM(AA96:BB96),IF($BI$3="実績",SUM(AA96:BE96),""))</f>
        <v>0</v>
      </c>
      <c r="BG96" s="290"/>
      <c r="BH96" s="255">
        <f>IF($BI$3="計画",BF96/4,IF($BI$3="実績",(BF96/($BI$7/7)),""))</f>
        <v>0</v>
      </c>
      <c r="BI96" s="256"/>
      <c r="BJ96" s="248"/>
      <c r="BK96" s="249"/>
      <c r="BL96" s="249"/>
      <c r="BM96" s="249"/>
      <c r="BN96" s="250"/>
    </row>
    <row r="97" spans="2:66" ht="20.25" customHeight="1" x14ac:dyDescent="0.4">
      <c r="B97" s="60"/>
      <c r="C97" s="419"/>
      <c r="D97" s="421"/>
      <c r="E97" s="422"/>
      <c r="F97" s="423"/>
      <c r="G97" s="263"/>
      <c r="H97" s="264"/>
      <c r="I97" s="207"/>
      <c r="J97" s="208"/>
      <c r="K97" s="207"/>
      <c r="L97" s="208"/>
      <c r="M97" s="265"/>
      <c r="N97" s="266"/>
      <c r="O97" s="267"/>
      <c r="P97" s="268"/>
      <c r="Q97" s="268"/>
      <c r="R97" s="264"/>
      <c r="S97" s="269"/>
      <c r="T97" s="243"/>
      <c r="U97" s="270"/>
      <c r="V97" s="25" t="s">
        <v>18</v>
      </c>
      <c r="W97" s="32"/>
      <c r="X97" s="32"/>
      <c r="Y97" s="20"/>
      <c r="Z97" s="68"/>
      <c r="AA97" s="211"/>
      <c r="AB97" s="212"/>
      <c r="AC97" s="212"/>
      <c r="AD97" s="212"/>
      <c r="AE97" s="212"/>
      <c r="AF97" s="212"/>
      <c r="AG97" s="213"/>
      <c r="AH97" s="211"/>
      <c r="AI97" s="212"/>
      <c r="AJ97" s="212"/>
      <c r="AK97" s="212"/>
      <c r="AL97" s="212"/>
      <c r="AM97" s="212"/>
      <c r="AN97" s="213"/>
      <c r="AO97" s="211"/>
      <c r="AP97" s="212"/>
      <c r="AQ97" s="212"/>
      <c r="AR97" s="212"/>
      <c r="AS97" s="212"/>
      <c r="AT97" s="212"/>
      <c r="AU97" s="213"/>
      <c r="AV97" s="211"/>
      <c r="AW97" s="212"/>
      <c r="AX97" s="212"/>
      <c r="AY97" s="212"/>
      <c r="AZ97" s="212"/>
      <c r="BA97" s="212"/>
      <c r="BB97" s="213"/>
      <c r="BC97" s="211"/>
      <c r="BD97" s="212"/>
      <c r="BE97" s="214"/>
      <c r="BF97" s="275"/>
      <c r="BG97" s="276"/>
      <c r="BH97" s="251"/>
      <c r="BI97" s="252"/>
      <c r="BJ97" s="242"/>
      <c r="BK97" s="243"/>
      <c r="BL97" s="243"/>
      <c r="BM97" s="243"/>
      <c r="BN97" s="244"/>
    </row>
    <row r="98" spans="2:66" ht="20.25" customHeight="1" x14ac:dyDescent="0.4">
      <c r="B98" s="58">
        <f>B95+1</f>
        <v>27</v>
      </c>
      <c r="C98" s="420"/>
      <c r="D98" s="424"/>
      <c r="E98" s="422"/>
      <c r="F98" s="423"/>
      <c r="G98" s="263"/>
      <c r="H98" s="264"/>
      <c r="I98" s="207"/>
      <c r="J98" s="208"/>
      <c r="K98" s="207"/>
      <c r="L98" s="208"/>
      <c r="M98" s="277"/>
      <c r="N98" s="278"/>
      <c r="O98" s="267"/>
      <c r="P98" s="268"/>
      <c r="Q98" s="268"/>
      <c r="R98" s="264"/>
      <c r="S98" s="271"/>
      <c r="T98" s="246"/>
      <c r="U98" s="272"/>
      <c r="V98" s="27" t="s">
        <v>84</v>
      </c>
      <c r="W98" s="28"/>
      <c r="X98" s="28"/>
      <c r="Y98" s="23"/>
      <c r="Z98" s="63"/>
      <c r="AA98" s="180" t="str">
        <f>IF(AA97="","",VLOOKUP(AA97,【記載例】シフト記号表!$C$5:$W$46,21,FALSE))</f>
        <v/>
      </c>
      <c r="AB98" s="181" t="str">
        <f>IF(AB97="","",VLOOKUP(AB97,【記載例】シフト記号表!$C$5:$W$46,21,FALSE))</f>
        <v/>
      </c>
      <c r="AC98" s="181" t="str">
        <f>IF(AC97="","",VLOOKUP(AC97,【記載例】シフト記号表!$C$5:$W$46,21,FALSE))</f>
        <v/>
      </c>
      <c r="AD98" s="181" t="str">
        <f>IF(AD97="","",VLOOKUP(AD97,【記載例】シフト記号表!$C$5:$W$46,21,FALSE))</f>
        <v/>
      </c>
      <c r="AE98" s="181" t="str">
        <f>IF(AE97="","",VLOOKUP(AE97,【記載例】シフト記号表!$C$5:$W$46,21,FALSE))</f>
        <v/>
      </c>
      <c r="AF98" s="181" t="str">
        <f>IF(AF97="","",VLOOKUP(AF97,【記載例】シフト記号表!$C$5:$W$46,21,FALSE))</f>
        <v/>
      </c>
      <c r="AG98" s="182" t="str">
        <f>IF(AG97="","",VLOOKUP(AG97,【記載例】シフト記号表!$C$5:$W$46,21,FALSE))</f>
        <v/>
      </c>
      <c r="AH98" s="180" t="str">
        <f>IF(AH97="","",VLOOKUP(AH97,【記載例】シフト記号表!$C$5:$W$46,21,FALSE))</f>
        <v/>
      </c>
      <c r="AI98" s="181" t="str">
        <f>IF(AI97="","",VLOOKUP(AI97,【記載例】シフト記号表!$C$5:$W$46,21,FALSE))</f>
        <v/>
      </c>
      <c r="AJ98" s="181" t="str">
        <f>IF(AJ97="","",VLOOKUP(AJ97,【記載例】シフト記号表!$C$5:$W$46,21,FALSE))</f>
        <v/>
      </c>
      <c r="AK98" s="181" t="str">
        <f>IF(AK97="","",VLOOKUP(AK97,【記載例】シフト記号表!$C$5:$W$46,21,FALSE))</f>
        <v/>
      </c>
      <c r="AL98" s="181" t="str">
        <f>IF(AL97="","",VLOOKUP(AL97,【記載例】シフト記号表!$C$5:$W$46,21,FALSE))</f>
        <v/>
      </c>
      <c r="AM98" s="181" t="str">
        <f>IF(AM97="","",VLOOKUP(AM97,【記載例】シフト記号表!$C$5:$W$46,21,FALSE))</f>
        <v/>
      </c>
      <c r="AN98" s="182" t="str">
        <f>IF(AN97="","",VLOOKUP(AN97,【記載例】シフト記号表!$C$5:$W$46,21,FALSE))</f>
        <v/>
      </c>
      <c r="AO98" s="180" t="str">
        <f>IF(AO97="","",VLOOKUP(AO97,【記載例】シフト記号表!$C$5:$W$46,21,FALSE))</f>
        <v/>
      </c>
      <c r="AP98" s="181" t="str">
        <f>IF(AP97="","",VLOOKUP(AP97,【記載例】シフト記号表!$C$5:$W$46,21,FALSE))</f>
        <v/>
      </c>
      <c r="AQ98" s="181" t="str">
        <f>IF(AQ97="","",VLOOKUP(AQ97,【記載例】シフト記号表!$C$5:$W$46,21,FALSE))</f>
        <v/>
      </c>
      <c r="AR98" s="181" t="str">
        <f>IF(AR97="","",VLOOKUP(AR97,【記載例】シフト記号表!$C$5:$W$46,21,FALSE))</f>
        <v/>
      </c>
      <c r="AS98" s="181" t="str">
        <f>IF(AS97="","",VLOOKUP(AS97,【記載例】シフト記号表!$C$5:$W$46,21,FALSE))</f>
        <v/>
      </c>
      <c r="AT98" s="181" t="str">
        <f>IF(AT97="","",VLOOKUP(AT97,【記載例】シフト記号表!$C$5:$W$46,21,FALSE))</f>
        <v/>
      </c>
      <c r="AU98" s="182" t="str">
        <f>IF(AU97="","",VLOOKUP(AU97,【記載例】シフト記号表!$C$5:$W$46,21,FALSE))</f>
        <v/>
      </c>
      <c r="AV98" s="180" t="str">
        <f>IF(AV97="","",VLOOKUP(AV97,【記載例】シフト記号表!$C$5:$W$46,21,FALSE))</f>
        <v/>
      </c>
      <c r="AW98" s="181" t="str">
        <f>IF(AW97="","",VLOOKUP(AW97,【記載例】シフト記号表!$C$5:$W$46,21,FALSE))</f>
        <v/>
      </c>
      <c r="AX98" s="181" t="str">
        <f>IF(AX97="","",VLOOKUP(AX97,【記載例】シフト記号表!$C$5:$W$46,21,FALSE))</f>
        <v/>
      </c>
      <c r="AY98" s="181" t="str">
        <f>IF(AY97="","",VLOOKUP(AY97,【記載例】シフト記号表!$C$5:$W$46,21,FALSE))</f>
        <v/>
      </c>
      <c r="AZ98" s="181" t="str">
        <f>IF(AZ97="","",VLOOKUP(AZ97,【記載例】シフト記号表!$C$5:$W$46,21,FALSE))</f>
        <v/>
      </c>
      <c r="BA98" s="181" t="str">
        <f>IF(BA97="","",VLOOKUP(BA97,【記載例】シフト記号表!$C$5:$W$46,21,FALSE))</f>
        <v/>
      </c>
      <c r="BB98" s="182" t="str">
        <f>IF(BB97="","",VLOOKUP(BB97,【記載例】シフト記号表!$C$5:$W$46,21,FALSE))</f>
        <v/>
      </c>
      <c r="BC98" s="180" t="str">
        <f>IF(BC97="","",VLOOKUP(BC97,【記載例】シフト記号表!$C$5:$W$46,21,FALSE))</f>
        <v/>
      </c>
      <c r="BD98" s="181" t="str">
        <f>IF(BD97="","",VLOOKUP(BD97,【記載例】シフト記号表!$C$5:$W$46,21,FALSE))</f>
        <v/>
      </c>
      <c r="BE98" s="183" t="str">
        <f>IF(BE97="","",VLOOKUP(BE97,【記載例】シフト記号表!$C$5:$W$46,21,FALSE))</f>
        <v/>
      </c>
      <c r="BF98" s="279">
        <f>IF($BI$3="計画",SUM(AA98:BB98),IF($BI$3="実績",SUM(AA98:BE98),""))</f>
        <v>0</v>
      </c>
      <c r="BG98" s="280"/>
      <c r="BH98" s="253">
        <f>IF($BI$3="計画",BF98/4,IF($BI$3="実績",(BF98/($BI$7/7)),""))</f>
        <v>0</v>
      </c>
      <c r="BI98" s="254"/>
      <c r="BJ98" s="245"/>
      <c r="BK98" s="246"/>
      <c r="BL98" s="246"/>
      <c r="BM98" s="246"/>
      <c r="BN98" s="247"/>
    </row>
    <row r="99" spans="2:66" ht="20.25" customHeight="1" x14ac:dyDescent="0.4">
      <c r="B99" s="59"/>
      <c r="C99" s="420"/>
      <c r="D99" s="424"/>
      <c r="E99" s="422"/>
      <c r="F99" s="423"/>
      <c r="G99" s="281"/>
      <c r="H99" s="282"/>
      <c r="I99" s="283">
        <f>G98</f>
        <v>0</v>
      </c>
      <c r="J99" s="282"/>
      <c r="K99" s="283">
        <f>M98</f>
        <v>0</v>
      </c>
      <c r="L99" s="282"/>
      <c r="M99" s="284"/>
      <c r="N99" s="285"/>
      <c r="O99" s="286"/>
      <c r="P99" s="287"/>
      <c r="Q99" s="287"/>
      <c r="R99" s="288"/>
      <c r="S99" s="273"/>
      <c r="T99" s="249"/>
      <c r="U99" s="274"/>
      <c r="V99" s="29" t="s">
        <v>126</v>
      </c>
      <c r="W99" s="52"/>
      <c r="X99" s="52"/>
      <c r="Y99" s="53"/>
      <c r="Z99" s="69"/>
      <c r="AA99" s="184" t="str">
        <f>IF(AA97="","",VLOOKUP(AA97,【記載例】シフト記号表!$C$5:$Y$46,23,FALSE))</f>
        <v/>
      </c>
      <c r="AB99" s="185" t="str">
        <f>IF(AB97="","",VLOOKUP(AB97,【記載例】シフト記号表!$C$5:$Y$46,23,FALSE))</f>
        <v/>
      </c>
      <c r="AC99" s="185" t="str">
        <f>IF(AC97="","",VLOOKUP(AC97,【記載例】シフト記号表!$C$5:$Y$46,23,FALSE))</f>
        <v/>
      </c>
      <c r="AD99" s="185" t="str">
        <f>IF(AD97="","",VLOOKUP(AD97,【記載例】シフト記号表!$C$5:$Y$46,23,FALSE))</f>
        <v/>
      </c>
      <c r="AE99" s="185" t="str">
        <f>IF(AE97="","",VLOOKUP(AE97,【記載例】シフト記号表!$C$5:$Y$46,23,FALSE))</f>
        <v/>
      </c>
      <c r="AF99" s="185" t="str">
        <f>IF(AF97="","",VLOOKUP(AF97,【記載例】シフト記号表!$C$5:$Y$46,23,FALSE))</f>
        <v/>
      </c>
      <c r="AG99" s="186" t="str">
        <f>IF(AG97="","",VLOOKUP(AG97,【記載例】シフト記号表!$C$5:$Y$46,23,FALSE))</f>
        <v/>
      </c>
      <c r="AH99" s="184" t="str">
        <f>IF(AH97="","",VLOOKUP(AH97,【記載例】シフト記号表!$C$5:$Y$46,23,FALSE))</f>
        <v/>
      </c>
      <c r="AI99" s="185" t="str">
        <f>IF(AI97="","",VLOOKUP(AI97,【記載例】シフト記号表!$C$5:$Y$46,23,FALSE))</f>
        <v/>
      </c>
      <c r="AJ99" s="185" t="str">
        <f>IF(AJ97="","",VLOOKUP(AJ97,【記載例】シフト記号表!$C$5:$Y$46,23,FALSE))</f>
        <v/>
      </c>
      <c r="AK99" s="185" t="str">
        <f>IF(AK97="","",VLOOKUP(AK97,【記載例】シフト記号表!$C$5:$Y$46,23,FALSE))</f>
        <v/>
      </c>
      <c r="AL99" s="185" t="str">
        <f>IF(AL97="","",VLOOKUP(AL97,【記載例】シフト記号表!$C$5:$Y$46,23,FALSE))</f>
        <v/>
      </c>
      <c r="AM99" s="185" t="str">
        <f>IF(AM97="","",VLOOKUP(AM97,【記載例】シフト記号表!$C$5:$Y$46,23,FALSE))</f>
        <v/>
      </c>
      <c r="AN99" s="186" t="str">
        <f>IF(AN97="","",VLOOKUP(AN97,【記載例】シフト記号表!$C$5:$Y$46,23,FALSE))</f>
        <v/>
      </c>
      <c r="AO99" s="184" t="str">
        <f>IF(AO97="","",VLOOKUP(AO97,【記載例】シフト記号表!$C$5:$Y$46,23,FALSE))</f>
        <v/>
      </c>
      <c r="AP99" s="185" t="str">
        <f>IF(AP97="","",VLOOKUP(AP97,【記載例】シフト記号表!$C$5:$Y$46,23,FALSE))</f>
        <v/>
      </c>
      <c r="AQ99" s="185" t="str">
        <f>IF(AQ97="","",VLOOKUP(AQ97,【記載例】シフト記号表!$C$5:$Y$46,23,FALSE))</f>
        <v/>
      </c>
      <c r="AR99" s="185" t="str">
        <f>IF(AR97="","",VLOOKUP(AR97,【記載例】シフト記号表!$C$5:$Y$46,23,FALSE))</f>
        <v/>
      </c>
      <c r="AS99" s="185" t="str">
        <f>IF(AS97="","",VLOOKUP(AS97,【記載例】シフト記号表!$C$5:$Y$46,23,FALSE))</f>
        <v/>
      </c>
      <c r="AT99" s="185" t="str">
        <f>IF(AT97="","",VLOOKUP(AT97,【記載例】シフト記号表!$C$5:$Y$46,23,FALSE))</f>
        <v/>
      </c>
      <c r="AU99" s="186" t="str">
        <f>IF(AU97="","",VLOOKUP(AU97,【記載例】シフト記号表!$C$5:$Y$46,23,FALSE))</f>
        <v/>
      </c>
      <c r="AV99" s="184" t="str">
        <f>IF(AV97="","",VLOOKUP(AV97,【記載例】シフト記号表!$C$5:$Y$46,23,FALSE))</f>
        <v/>
      </c>
      <c r="AW99" s="185" t="str">
        <f>IF(AW97="","",VLOOKUP(AW97,【記載例】シフト記号表!$C$5:$Y$46,23,FALSE))</f>
        <v/>
      </c>
      <c r="AX99" s="185" t="str">
        <f>IF(AX97="","",VLOOKUP(AX97,【記載例】シフト記号表!$C$5:$Y$46,23,FALSE))</f>
        <v/>
      </c>
      <c r="AY99" s="185" t="str">
        <f>IF(AY97="","",VLOOKUP(AY97,【記載例】シフト記号表!$C$5:$Y$46,23,FALSE))</f>
        <v/>
      </c>
      <c r="AZ99" s="185" t="str">
        <f>IF(AZ97="","",VLOOKUP(AZ97,【記載例】シフト記号表!$C$5:$Y$46,23,FALSE))</f>
        <v/>
      </c>
      <c r="BA99" s="185" t="str">
        <f>IF(BA97="","",VLOOKUP(BA97,【記載例】シフト記号表!$C$5:$Y$46,23,FALSE))</f>
        <v/>
      </c>
      <c r="BB99" s="186" t="str">
        <f>IF(BB97="","",VLOOKUP(BB97,【記載例】シフト記号表!$C$5:$Y$46,23,FALSE))</f>
        <v/>
      </c>
      <c r="BC99" s="184" t="str">
        <f>IF(BC97="","",VLOOKUP(BC97,【記載例】シフト記号表!$C$5:$Y$46,23,FALSE))</f>
        <v/>
      </c>
      <c r="BD99" s="185" t="str">
        <f>IF(BD97="","",VLOOKUP(BD97,【記載例】シフト記号表!$C$5:$Y$46,23,FALSE))</f>
        <v/>
      </c>
      <c r="BE99" s="187" t="str">
        <f>IF(BE97="","",VLOOKUP(BE97,【記載例】シフト記号表!$C$5:$Y$46,23,FALSE))</f>
        <v/>
      </c>
      <c r="BF99" s="289">
        <f>IF($BI$3="計画",SUM(AA99:BB99),IF($BI$3="実績",SUM(AA99:BE99),""))</f>
        <v>0</v>
      </c>
      <c r="BG99" s="290"/>
      <c r="BH99" s="255">
        <f>IF($BI$3="計画",BF99/4,IF($BI$3="実績",(BF99/($BI$7/7)),""))</f>
        <v>0</v>
      </c>
      <c r="BI99" s="256"/>
      <c r="BJ99" s="248"/>
      <c r="BK99" s="249"/>
      <c r="BL99" s="249"/>
      <c r="BM99" s="249"/>
      <c r="BN99" s="250"/>
    </row>
    <row r="100" spans="2:66" ht="20.25" customHeight="1" x14ac:dyDescent="0.4">
      <c r="B100" s="60"/>
      <c r="C100" s="419"/>
      <c r="D100" s="421"/>
      <c r="E100" s="422"/>
      <c r="F100" s="423"/>
      <c r="G100" s="263"/>
      <c r="H100" s="264"/>
      <c r="I100" s="207"/>
      <c r="J100" s="208"/>
      <c r="K100" s="207"/>
      <c r="L100" s="208"/>
      <c r="M100" s="265"/>
      <c r="N100" s="266"/>
      <c r="O100" s="267"/>
      <c r="P100" s="268"/>
      <c r="Q100" s="268"/>
      <c r="R100" s="264"/>
      <c r="S100" s="269"/>
      <c r="T100" s="243"/>
      <c r="U100" s="270"/>
      <c r="V100" s="25" t="s">
        <v>18</v>
      </c>
      <c r="W100" s="32"/>
      <c r="X100" s="32"/>
      <c r="Y100" s="20"/>
      <c r="Z100" s="68"/>
      <c r="AA100" s="211"/>
      <c r="AB100" s="212"/>
      <c r="AC100" s="212"/>
      <c r="AD100" s="212"/>
      <c r="AE100" s="212"/>
      <c r="AF100" s="212"/>
      <c r="AG100" s="213"/>
      <c r="AH100" s="211"/>
      <c r="AI100" s="212"/>
      <c r="AJ100" s="212"/>
      <c r="AK100" s="212"/>
      <c r="AL100" s="212"/>
      <c r="AM100" s="212"/>
      <c r="AN100" s="213"/>
      <c r="AO100" s="211"/>
      <c r="AP100" s="212"/>
      <c r="AQ100" s="212"/>
      <c r="AR100" s="212"/>
      <c r="AS100" s="212"/>
      <c r="AT100" s="212"/>
      <c r="AU100" s="213"/>
      <c r="AV100" s="211"/>
      <c r="AW100" s="212"/>
      <c r="AX100" s="212"/>
      <c r="AY100" s="212"/>
      <c r="AZ100" s="212"/>
      <c r="BA100" s="212"/>
      <c r="BB100" s="213"/>
      <c r="BC100" s="211"/>
      <c r="BD100" s="212"/>
      <c r="BE100" s="214"/>
      <c r="BF100" s="275"/>
      <c r="BG100" s="276"/>
      <c r="BH100" s="251"/>
      <c r="BI100" s="252"/>
      <c r="BJ100" s="242"/>
      <c r="BK100" s="243"/>
      <c r="BL100" s="243"/>
      <c r="BM100" s="243"/>
      <c r="BN100" s="244"/>
    </row>
    <row r="101" spans="2:66" ht="20.25" customHeight="1" x14ac:dyDescent="0.4">
      <c r="B101" s="58">
        <f>B98+1</f>
        <v>28</v>
      </c>
      <c r="C101" s="420"/>
      <c r="D101" s="424"/>
      <c r="E101" s="422"/>
      <c r="F101" s="423"/>
      <c r="G101" s="263"/>
      <c r="H101" s="264"/>
      <c r="I101" s="207"/>
      <c r="J101" s="208"/>
      <c r="K101" s="207"/>
      <c r="L101" s="208"/>
      <c r="M101" s="277"/>
      <c r="N101" s="278"/>
      <c r="O101" s="267"/>
      <c r="P101" s="268"/>
      <c r="Q101" s="268"/>
      <c r="R101" s="264"/>
      <c r="S101" s="271"/>
      <c r="T101" s="246"/>
      <c r="U101" s="272"/>
      <c r="V101" s="27" t="s">
        <v>84</v>
      </c>
      <c r="W101" s="28"/>
      <c r="X101" s="28"/>
      <c r="Y101" s="23"/>
      <c r="Z101" s="63"/>
      <c r="AA101" s="180" t="str">
        <f>IF(AA100="","",VLOOKUP(AA100,【記載例】シフト記号表!$C$5:$W$46,21,FALSE))</f>
        <v/>
      </c>
      <c r="AB101" s="181" t="str">
        <f>IF(AB100="","",VLOOKUP(AB100,【記載例】シフト記号表!$C$5:$W$46,21,FALSE))</f>
        <v/>
      </c>
      <c r="AC101" s="181" t="str">
        <f>IF(AC100="","",VLOOKUP(AC100,【記載例】シフト記号表!$C$5:$W$46,21,FALSE))</f>
        <v/>
      </c>
      <c r="AD101" s="181" t="str">
        <f>IF(AD100="","",VLOOKUP(AD100,【記載例】シフト記号表!$C$5:$W$46,21,FALSE))</f>
        <v/>
      </c>
      <c r="AE101" s="181" t="str">
        <f>IF(AE100="","",VLOOKUP(AE100,【記載例】シフト記号表!$C$5:$W$46,21,FALSE))</f>
        <v/>
      </c>
      <c r="AF101" s="181" t="str">
        <f>IF(AF100="","",VLOOKUP(AF100,【記載例】シフト記号表!$C$5:$W$46,21,FALSE))</f>
        <v/>
      </c>
      <c r="AG101" s="182" t="str">
        <f>IF(AG100="","",VLOOKUP(AG100,【記載例】シフト記号表!$C$5:$W$46,21,FALSE))</f>
        <v/>
      </c>
      <c r="AH101" s="180" t="str">
        <f>IF(AH100="","",VLOOKUP(AH100,【記載例】シフト記号表!$C$5:$W$46,21,FALSE))</f>
        <v/>
      </c>
      <c r="AI101" s="181" t="str">
        <f>IF(AI100="","",VLOOKUP(AI100,【記載例】シフト記号表!$C$5:$W$46,21,FALSE))</f>
        <v/>
      </c>
      <c r="AJ101" s="181" t="str">
        <f>IF(AJ100="","",VLOOKUP(AJ100,【記載例】シフト記号表!$C$5:$W$46,21,FALSE))</f>
        <v/>
      </c>
      <c r="AK101" s="181" t="str">
        <f>IF(AK100="","",VLOOKUP(AK100,【記載例】シフト記号表!$C$5:$W$46,21,FALSE))</f>
        <v/>
      </c>
      <c r="AL101" s="181" t="str">
        <f>IF(AL100="","",VLOOKUP(AL100,【記載例】シフト記号表!$C$5:$W$46,21,FALSE))</f>
        <v/>
      </c>
      <c r="AM101" s="181" t="str">
        <f>IF(AM100="","",VLOOKUP(AM100,【記載例】シフト記号表!$C$5:$W$46,21,FALSE))</f>
        <v/>
      </c>
      <c r="AN101" s="182" t="str">
        <f>IF(AN100="","",VLOOKUP(AN100,【記載例】シフト記号表!$C$5:$W$46,21,FALSE))</f>
        <v/>
      </c>
      <c r="AO101" s="180" t="str">
        <f>IF(AO100="","",VLOOKUP(AO100,【記載例】シフト記号表!$C$5:$W$46,21,FALSE))</f>
        <v/>
      </c>
      <c r="AP101" s="181" t="str">
        <f>IF(AP100="","",VLOOKUP(AP100,【記載例】シフト記号表!$C$5:$W$46,21,FALSE))</f>
        <v/>
      </c>
      <c r="AQ101" s="181" t="str">
        <f>IF(AQ100="","",VLOOKUP(AQ100,【記載例】シフト記号表!$C$5:$W$46,21,FALSE))</f>
        <v/>
      </c>
      <c r="AR101" s="181" t="str">
        <f>IF(AR100="","",VLOOKUP(AR100,【記載例】シフト記号表!$C$5:$W$46,21,FALSE))</f>
        <v/>
      </c>
      <c r="AS101" s="181" t="str">
        <f>IF(AS100="","",VLOOKUP(AS100,【記載例】シフト記号表!$C$5:$W$46,21,FALSE))</f>
        <v/>
      </c>
      <c r="AT101" s="181" t="str">
        <f>IF(AT100="","",VLOOKUP(AT100,【記載例】シフト記号表!$C$5:$W$46,21,FALSE))</f>
        <v/>
      </c>
      <c r="AU101" s="182" t="str">
        <f>IF(AU100="","",VLOOKUP(AU100,【記載例】シフト記号表!$C$5:$W$46,21,FALSE))</f>
        <v/>
      </c>
      <c r="AV101" s="180" t="str">
        <f>IF(AV100="","",VLOOKUP(AV100,【記載例】シフト記号表!$C$5:$W$46,21,FALSE))</f>
        <v/>
      </c>
      <c r="AW101" s="181" t="str">
        <f>IF(AW100="","",VLOOKUP(AW100,【記載例】シフト記号表!$C$5:$W$46,21,FALSE))</f>
        <v/>
      </c>
      <c r="AX101" s="181" t="str">
        <f>IF(AX100="","",VLOOKUP(AX100,【記載例】シフト記号表!$C$5:$W$46,21,FALSE))</f>
        <v/>
      </c>
      <c r="AY101" s="181" t="str">
        <f>IF(AY100="","",VLOOKUP(AY100,【記載例】シフト記号表!$C$5:$W$46,21,FALSE))</f>
        <v/>
      </c>
      <c r="AZ101" s="181" t="str">
        <f>IF(AZ100="","",VLOOKUP(AZ100,【記載例】シフト記号表!$C$5:$W$46,21,FALSE))</f>
        <v/>
      </c>
      <c r="BA101" s="181" t="str">
        <f>IF(BA100="","",VLOOKUP(BA100,【記載例】シフト記号表!$C$5:$W$46,21,FALSE))</f>
        <v/>
      </c>
      <c r="BB101" s="182" t="str">
        <f>IF(BB100="","",VLOOKUP(BB100,【記載例】シフト記号表!$C$5:$W$46,21,FALSE))</f>
        <v/>
      </c>
      <c r="BC101" s="180" t="str">
        <f>IF(BC100="","",VLOOKUP(BC100,【記載例】シフト記号表!$C$5:$W$46,21,FALSE))</f>
        <v/>
      </c>
      <c r="BD101" s="181" t="str">
        <f>IF(BD100="","",VLOOKUP(BD100,【記載例】シフト記号表!$C$5:$W$46,21,FALSE))</f>
        <v/>
      </c>
      <c r="BE101" s="183" t="str">
        <f>IF(BE100="","",VLOOKUP(BE100,【記載例】シフト記号表!$C$5:$W$46,21,FALSE))</f>
        <v/>
      </c>
      <c r="BF101" s="279">
        <f>IF($BI$3="計画",SUM(AA101:BB101),IF($BI$3="実績",SUM(AA101:BE101),""))</f>
        <v>0</v>
      </c>
      <c r="BG101" s="280"/>
      <c r="BH101" s="253">
        <f>IF($BI$3="計画",BF101/4,IF($BI$3="実績",(BF101/($BI$7/7)),""))</f>
        <v>0</v>
      </c>
      <c r="BI101" s="254"/>
      <c r="BJ101" s="245"/>
      <c r="BK101" s="246"/>
      <c r="BL101" s="246"/>
      <c r="BM101" s="246"/>
      <c r="BN101" s="247"/>
    </row>
    <row r="102" spans="2:66" ht="20.25" customHeight="1" x14ac:dyDescent="0.4">
      <c r="B102" s="59"/>
      <c r="C102" s="420"/>
      <c r="D102" s="424"/>
      <c r="E102" s="422"/>
      <c r="F102" s="423"/>
      <c r="G102" s="281"/>
      <c r="H102" s="282"/>
      <c r="I102" s="283">
        <f>G101</f>
        <v>0</v>
      </c>
      <c r="J102" s="282"/>
      <c r="K102" s="283">
        <f>M101</f>
        <v>0</v>
      </c>
      <c r="L102" s="282"/>
      <c r="M102" s="284"/>
      <c r="N102" s="285"/>
      <c r="O102" s="286"/>
      <c r="P102" s="287"/>
      <c r="Q102" s="287"/>
      <c r="R102" s="288"/>
      <c r="S102" s="273"/>
      <c r="T102" s="249"/>
      <c r="U102" s="274"/>
      <c r="V102" s="29" t="s">
        <v>126</v>
      </c>
      <c r="W102" s="52"/>
      <c r="X102" s="52"/>
      <c r="Y102" s="53"/>
      <c r="Z102" s="69"/>
      <c r="AA102" s="184" t="str">
        <f>IF(AA100="","",VLOOKUP(AA100,【記載例】シフト記号表!$C$5:$Y$46,23,FALSE))</f>
        <v/>
      </c>
      <c r="AB102" s="185" t="str">
        <f>IF(AB100="","",VLOOKUP(AB100,【記載例】シフト記号表!$C$5:$Y$46,23,FALSE))</f>
        <v/>
      </c>
      <c r="AC102" s="185" t="str">
        <f>IF(AC100="","",VLOOKUP(AC100,【記載例】シフト記号表!$C$5:$Y$46,23,FALSE))</f>
        <v/>
      </c>
      <c r="AD102" s="185" t="str">
        <f>IF(AD100="","",VLOOKUP(AD100,【記載例】シフト記号表!$C$5:$Y$46,23,FALSE))</f>
        <v/>
      </c>
      <c r="AE102" s="185" t="str">
        <f>IF(AE100="","",VLOOKUP(AE100,【記載例】シフト記号表!$C$5:$Y$46,23,FALSE))</f>
        <v/>
      </c>
      <c r="AF102" s="185" t="str">
        <f>IF(AF100="","",VLOOKUP(AF100,【記載例】シフト記号表!$C$5:$Y$46,23,FALSE))</f>
        <v/>
      </c>
      <c r="AG102" s="186" t="str">
        <f>IF(AG100="","",VLOOKUP(AG100,【記載例】シフト記号表!$C$5:$Y$46,23,FALSE))</f>
        <v/>
      </c>
      <c r="AH102" s="184" t="str">
        <f>IF(AH100="","",VLOOKUP(AH100,【記載例】シフト記号表!$C$5:$Y$46,23,FALSE))</f>
        <v/>
      </c>
      <c r="AI102" s="185" t="str">
        <f>IF(AI100="","",VLOOKUP(AI100,【記載例】シフト記号表!$C$5:$Y$46,23,FALSE))</f>
        <v/>
      </c>
      <c r="AJ102" s="185" t="str">
        <f>IF(AJ100="","",VLOOKUP(AJ100,【記載例】シフト記号表!$C$5:$Y$46,23,FALSE))</f>
        <v/>
      </c>
      <c r="AK102" s="185" t="str">
        <f>IF(AK100="","",VLOOKUP(AK100,【記載例】シフト記号表!$C$5:$Y$46,23,FALSE))</f>
        <v/>
      </c>
      <c r="AL102" s="185" t="str">
        <f>IF(AL100="","",VLOOKUP(AL100,【記載例】シフト記号表!$C$5:$Y$46,23,FALSE))</f>
        <v/>
      </c>
      <c r="AM102" s="185" t="str">
        <f>IF(AM100="","",VLOOKUP(AM100,【記載例】シフト記号表!$C$5:$Y$46,23,FALSE))</f>
        <v/>
      </c>
      <c r="AN102" s="186" t="str">
        <f>IF(AN100="","",VLOOKUP(AN100,【記載例】シフト記号表!$C$5:$Y$46,23,FALSE))</f>
        <v/>
      </c>
      <c r="AO102" s="184" t="str">
        <f>IF(AO100="","",VLOOKUP(AO100,【記載例】シフト記号表!$C$5:$Y$46,23,FALSE))</f>
        <v/>
      </c>
      <c r="AP102" s="185" t="str">
        <f>IF(AP100="","",VLOOKUP(AP100,【記載例】シフト記号表!$C$5:$Y$46,23,FALSE))</f>
        <v/>
      </c>
      <c r="AQ102" s="185" t="str">
        <f>IF(AQ100="","",VLOOKUP(AQ100,【記載例】シフト記号表!$C$5:$Y$46,23,FALSE))</f>
        <v/>
      </c>
      <c r="AR102" s="185" t="str">
        <f>IF(AR100="","",VLOOKUP(AR100,【記載例】シフト記号表!$C$5:$Y$46,23,FALSE))</f>
        <v/>
      </c>
      <c r="AS102" s="185" t="str">
        <f>IF(AS100="","",VLOOKUP(AS100,【記載例】シフト記号表!$C$5:$Y$46,23,FALSE))</f>
        <v/>
      </c>
      <c r="AT102" s="185" t="str">
        <f>IF(AT100="","",VLOOKUP(AT100,【記載例】シフト記号表!$C$5:$Y$46,23,FALSE))</f>
        <v/>
      </c>
      <c r="AU102" s="186" t="str">
        <f>IF(AU100="","",VLOOKUP(AU100,【記載例】シフト記号表!$C$5:$Y$46,23,FALSE))</f>
        <v/>
      </c>
      <c r="AV102" s="184" t="str">
        <f>IF(AV100="","",VLOOKUP(AV100,【記載例】シフト記号表!$C$5:$Y$46,23,FALSE))</f>
        <v/>
      </c>
      <c r="AW102" s="185" t="str">
        <f>IF(AW100="","",VLOOKUP(AW100,【記載例】シフト記号表!$C$5:$Y$46,23,FALSE))</f>
        <v/>
      </c>
      <c r="AX102" s="185" t="str">
        <f>IF(AX100="","",VLOOKUP(AX100,【記載例】シフト記号表!$C$5:$Y$46,23,FALSE))</f>
        <v/>
      </c>
      <c r="AY102" s="185" t="str">
        <f>IF(AY100="","",VLOOKUP(AY100,【記載例】シフト記号表!$C$5:$Y$46,23,FALSE))</f>
        <v/>
      </c>
      <c r="AZ102" s="185" t="str">
        <f>IF(AZ100="","",VLOOKUP(AZ100,【記載例】シフト記号表!$C$5:$Y$46,23,FALSE))</f>
        <v/>
      </c>
      <c r="BA102" s="185" t="str">
        <f>IF(BA100="","",VLOOKUP(BA100,【記載例】シフト記号表!$C$5:$Y$46,23,FALSE))</f>
        <v/>
      </c>
      <c r="BB102" s="186" t="str">
        <f>IF(BB100="","",VLOOKUP(BB100,【記載例】シフト記号表!$C$5:$Y$46,23,FALSE))</f>
        <v/>
      </c>
      <c r="BC102" s="184" t="str">
        <f>IF(BC100="","",VLOOKUP(BC100,【記載例】シフト記号表!$C$5:$Y$46,23,FALSE))</f>
        <v/>
      </c>
      <c r="BD102" s="185" t="str">
        <f>IF(BD100="","",VLOOKUP(BD100,【記載例】シフト記号表!$C$5:$Y$46,23,FALSE))</f>
        <v/>
      </c>
      <c r="BE102" s="187" t="str">
        <f>IF(BE100="","",VLOOKUP(BE100,【記載例】シフト記号表!$C$5:$Y$46,23,FALSE))</f>
        <v/>
      </c>
      <c r="BF102" s="289">
        <f>IF($BI$3="計画",SUM(AA102:BB102),IF($BI$3="実績",SUM(AA102:BE102),""))</f>
        <v>0</v>
      </c>
      <c r="BG102" s="290"/>
      <c r="BH102" s="255">
        <f>IF($BI$3="計画",BF102/4,IF($BI$3="実績",(BF102/($BI$7/7)),""))</f>
        <v>0</v>
      </c>
      <c r="BI102" s="256"/>
      <c r="BJ102" s="248"/>
      <c r="BK102" s="249"/>
      <c r="BL102" s="249"/>
      <c r="BM102" s="249"/>
      <c r="BN102" s="250"/>
    </row>
    <row r="103" spans="2:66" ht="20.25" customHeight="1" x14ac:dyDescent="0.4">
      <c r="B103" s="60"/>
      <c r="C103" s="419"/>
      <c r="D103" s="421"/>
      <c r="E103" s="422"/>
      <c r="F103" s="423"/>
      <c r="G103" s="263"/>
      <c r="H103" s="264"/>
      <c r="I103" s="207"/>
      <c r="J103" s="208"/>
      <c r="K103" s="207"/>
      <c r="L103" s="208"/>
      <c r="M103" s="265"/>
      <c r="N103" s="266"/>
      <c r="O103" s="267"/>
      <c r="P103" s="268"/>
      <c r="Q103" s="268"/>
      <c r="R103" s="264"/>
      <c r="S103" s="269"/>
      <c r="T103" s="243"/>
      <c r="U103" s="270"/>
      <c r="V103" s="25" t="s">
        <v>18</v>
      </c>
      <c r="W103" s="32"/>
      <c r="X103" s="32"/>
      <c r="Y103" s="20"/>
      <c r="Z103" s="68"/>
      <c r="AA103" s="211"/>
      <c r="AB103" s="212"/>
      <c r="AC103" s="212"/>
      <c r="AD103" s="212"/>
      <c r="AE103" s="212"/>
      <c r="AF103" s="212"/>
      <c r="AG103" s="213"/>
      <c r="AH103" s="211"/>
      <c r="AI103" s="212"/>
      <c r="AJ103" s="212"/>
      <c r="AK103" s="212"/>
      <c r="AL103" s="212"/>
      <c r="AM103" s="212"/>
      <c r="AN103" s="213"/>
      <c r="AO103" s="211"/>
      <c r="AP103" s="212"/>
      <c r="AQ103" s="212"/>
      <c r="AR103" s="212"/>
      <c r="AS103" s="212"/>
      <c r="AT103" s="212"/>
      <c r="AU103" s="213"/>
      <c r="AV103" s="211"/>
      <c r="AW103" s="212"/>
      <c r="AX103" s="212"/>
      <c r="AY103" s="212"/>
      <c r="AZ103" s="212"/>
      <c r="BA103" s="212"/>
      <c r="BB103" s="213"/>
      <c r="BC103" s="211"/>
      <c r="BD103" s="212"/>
      <c r="BE103" s="214"/>
      <c r="BF103" s="275"/>
      <c r="BG103" s="276"/>
      <c r="BH103" s="251"/>
      <c r="BI103" s="252"/>
      <c r="BJ103" s="242"/>
      <c r="BK103" s="243"/>
      <c r="BL103" s="243"/>
      <c r="BM103" s="243"/>
      <c r="BN103" s="244"/>
    </row>
    <row r="104" spans="2:66" ht="20.25" customHeight="1" x14ac:dyDescent="0.4">
      <c r="B104" s="58">
        <f>B101+1</f>
        <v>29</v>
      </c>
      <c r="C104" s="420"/>
      <c r="D104" s="424"/>
      <c r="E104" s="422"/>
      <c r="F104" s="423"/>
      <c r="G104" s="263"/>
      <c r="H104" s="264"/>
      <c r="I104" s="207"/>
      <c r="J104" s="208"/>
      <c r="K104" s="207"/>
      <c r="L104" s="208"/>
      <c r="M104" s="277"/>
      <c r="N104" s="278"/>
      <c r="O104" s="267"/>
      <c r="P104" s="268"/>
      <c r="Q104" s="268"/>
      <c r="R104" s="264"/>
      <c r="S104" s="271"/>
      <c r="T104" s="246"/>
      <c r="U104" s="272"/>
      <c r="V104" s="27" t="s">
        <v>84</v>
      </c>
      <c r="W104" s="28"/>
      <c r="X104" s="28"/>
      <c r="Y104" s="23"/>
      <c r="Z104" s="63"/>
      <c r="AA104" s="180" t="str">
        <f>IF(AA103="","",VLOOKUP(AA103,【記載例】シフト記号表!$C$5:$W$46,21,FALSE))</f>
        <v/>
      </c>
      <c r="AB104" s="181" t="str">
        <f>IF(AB103="","",VLOOKUP(AB103,【記載例】シフト記号表!$C$5:$W$46,21,FALSE))</f>
        <v/>
      </c>
      <c r="AC104" s="181" t="str">
        <f>IF(AC103="","",VLOOKUP(AC103,【記載例】シフト記号表!$C$5:$W$46,21,FALSE))</f>
        <v/>
      </c>
      <c r="AD104" s="181" t="str">
        <f>IF(AD103="","",VLOOKUP(AD103,【記載例】シフト記号表!$C$5:$W$46,21,FALSE))</f>
        <v/>
      </c>
      <c r="AE104" s="181" t="str">
        <f>IF(AE103="","",VLOOKUP(AE103,【記載例】シフト記号表!$C$5:$W$46,21,FALSE))</f>
        <v/>
      </c>
      <c r="AF104" s="181" t="str">
        <f>IF(AF103="","",VLOOKUP(AF103,【記載例】シフト記号表!$C$5:$W$46,21,FALSE))</f>
        <v/>
      </c>
      <c r="AG104" s="182" t="str">
        <f>IF(AG103="","",VLOOKUP(AG103,【記載例】シフト記号表!$C$5:$W$46,21,FALSE))</f>
        <v/>
      </c>
      <c r="AH104" s="180" t="str">
        <f>IF(AH103="","",VLOOKUP(AH103,【記載例】シフト記号表!$C$5:$W$46,21,FALSE))</f>
        <v/>
      </c>
      <c r="AI104" s="181" t="str">
        <f>IF(AI103="","",VLOOKUP(AI103,【記載例】シフト記号表!$C$5:$W$46,21,FALSE))</f>
        <v/>
      </c>
      <c r="AJ104" s="181" t="str">
        <f>IF(AJ103="","",VLOOKUP(AJ103,【記載例】シフト記号表!$C$5:$W$46,21,FALSE))</f>
        <v/>
      </c>
      <c r="AK104" s="181" t="str">
        <f>IF(AK103="","",VLOOKUP(AK103,【記載例】シフト記号表!$C$5:$W$46,21,FALSE))</f>
        <v/>
      </c>
      <c r="AL104" s="181" t="str">
        <f>IF(AL103="","",VLOOKUP(AL103,【記載例】シフト記号表!$C$5:$W$46,21,FALSE))</f>
        <v/>
      </c>
      <c r="AM104" s="181" t="str">
        <f>IF(AM103="","",VLOOKUP(AM103,【記載例】シフト記号表!$C$5:$W$46,21,FALSE))</f>
        <v/>
      </c>
      <c r="AN104" s="182" t="str">
        <f>IF(AN103="","",VLOOKUP(AN103,【記載例】シフト記号表!$C$5:$W$46,21,FALSE))</f>
        <v/>
      </c>
      <c r="AO104" s="180" t="str">
        <f>IF(AO103="","",VLOOKUP(AO103,【記載例】シフト記号表!$C$5:$W$46,21,FALSE))</f>
        <v/>
      </c>
      <c r="AP104" s="181" t="str">
        <f>IF(AP103="","",VLOOKUP(AP103,【記載例】シフト記号表!$C$5:$W$46,21,FALSE))</f>
        <v/>
      </c>
      <c r="AQ104" s="181" t="str">
        <f>IF(AQ103="","",VLOOKUP(AQ103,【記載例】シフト記号表!$C$5:$W$46,21,FALSE))</f>
        <v/>
      </c>
      <c r="AR104" s="181" t="str">
        <f>IF(AR103="","",VLOOKUP(AR103,【記載例】シフト記号表!$C$5:$W$46,21,FALSE))</f>
        <v/>
      </c>
      <c r="AS104" s="181" t="str">
        <f>IF(AS103="","",VLOOKUP(AS103,【記載例】シフト記号表!$C$5:$W$46,21,FALSE))</f>
        <v/>
      </c>
      <c r="AT104" s="181" t="str">
        <f>IF(AT103="","",VLOOKUP(AT103,【記載例】シフト記号表!$C$5:$W$46,21,FALSE))</f>
        <v/>
      </c>
      <c r="AU104" s="182" t="str">
        <f>IF(AU103="","",VLOOKUP(AU103,【記載例】シフト記号表!$C$5:$W$46,21,FALSE))</f>
        <v/>
      </c>
      <c r="AV104" s="180" t="str">
        <f>IF(AV103="","",VLOOKUP(AV103,【記載例】シフト記号表!$C$5:$W$46,21,FALSE))</f>
        <v/>
      </c>
      <c r="AW104" s="181" t="str">
        <f>IF(AW103="","",VLOOKUP(AW103,【記載例】シフト記号表!$C$5:$W$46,21,FALSE))</f>
        <v/>
      </c>
      <c r="AX104" s="181" t="str">
        <f>IF(AX103="","",VLOOKUP(AX103,【記載例】シフト記号表!$C$5:$W$46,21,FALSE))</f>
        <v/>
      </c>
      <c r="AY104" s="181" t="str">
        <f>IF(AY103="","",VLOOKUP(AY103,【記載例】シフト記号表!$C$5:$W$46,21,FALSE))</f>
        <v/>
      </c>
      <c r="AZ104" s="181" t="str">
        <f>IF(AZ103="","",VLOOKUP(AZ103,【記載例】シフト記号表!$C$5:$W$46,21,FALSE))</f>
        <v/>
      </c>
      <c r="BA104" s="181" t="str">
        <f>IF(BA103="","",VLOOKUP(BA103,【記載例】シフト記号表!$C$5:$W$46,21,FALSE))</f>
        <v/>
      </c>
      <c r="BB104" s="182" t="str">
        <f>IF(BB103="","",VLOOKUP(BB103,【記載例】シフト記号表!$C$5:$W$46,21,FALSE))</f>
        <v/>
      </c>
      <c r="BC104" s="180" t="str">
        <f>IF(BC103="","",VLOOKUP(BC103,【記載例】シフト記号表!$C$5:$W$46,21,FALSE))</f>
        <v/>
      </c>
      <c r="BD104" s="181" t="str">
        <f>IF(BD103="","",VLOOKUP(BD103,【記載例】シフト記号表!$C$5:$W$46,21,FALSE))</f>
        <v/>
      </c>
      <c r="BE104" s="183" t="str">
        <f>IF(BE103="","",VLOOKUP(BE103,【記載例】シフト記号表!$C$5:$W$46,21,FALSE))</f>
        <v/>
      </c>
      <c r="BF104" s="279">
        <f>IF($BI$3="計画",SUM(AA104:BB104),IF($BI$3="実績",SUM(AA104:BE104),""))</f>
        <v>0</v>
      </c>
      <c r="BG104" s="280"/>
      <c r="BH104" s="253">
        <f>IF($BI$3="計画",BF104/4,IF($BI$3="実績",(BF104/($BI$7/7)),""))</f>
        <v>0</v>
      </c>
      <c r="BI104" s="254"/>
      <c r="BJ104" s="245"/>
      <c r="BK104" s="246"/>
      <c r="BL104" s="246"/>
      <c r="BM104" s="246"/>
      <c r="BN104" s="247"/>
    </row>
    <row r="105" spans="2:66" ht="20.25" customHeight="1" x14ac:dyDescent="0.4">
      <c r="B105" s="59"/>
      <c r="C105" s="420"/>
      <c r="D105" s="424"/>
      <c r="E105" s="422"/>
      <c r="F105" s="423"/>
      <c r="G105" s="281"/>
      <c r="H105" s="282"/>
      <c r="I105" s="283">
        <f>G104</f>
        <v>0</v>
      </c>
      <c r="J105" s="282"/>
      <c r="K105" s="283">
        <f>M104</f>
        <v>0</v>
      </c>
      <c r="L105" s="282"/>
      <c r="M105" s="284"/>
      <c r="N105" s="285"/>
      <c r="O105" s="286"/>
      <c r="P105" s="287"/>
      <c r="Q105" s="287"/>
      <c r="R105" s="288"/>
      <c r="S105" s="273"/>
      <c r="T105" s="249"/>
      <c r="U105" s="274"/>
      <c r="V105" s="29" t="s">
        <v>126</v>
      </c>
      <c r="W105" s="52"/>
      <c r="X105" s="52"/>
      <c r="Y105" s="53"/>
      <c r="Z105" s="69"/>
      <c r="AA105" s="184" t="str">
        <f>IF(AA103="","",VLOOKUP(AA103,【記載例】シフト記号表!$C$5:$Y$46,23,FALSE))</f>
        <v/>
      </c>
      <c r="AB105" s="185" t="str">
        <f>IF(AB103="","",VLOOKUP(AB103,【記載例】シフト記号表!$C$5:$Y$46,23,FALSE))</f>
        <v/>
      </c>
      <c r="AC105" s="185" t="str">
        <f>IF(AC103="","",VLOOKUP(AC103,【記載例】シフト記号表!$C$5:$Y$46,23,FALSE))</f>
        <v/>
      </c>
      <c r="AD105" s="185" t="str">
        <f>IF(AD103="","",VLOOKUP(AD103,【記載例】シフト記号表!$C$5:$Y$46,23,FALSE))</f>
        <v/>
      </c>
      <c r="AE105" s="185" t="str">
        <f>IF(AE103="","",VLOOKUP(AE103,【記載例】シフト記号表!$C$5:$Y$46,23,FALSE))</f>
        <v/>
      </c>
      <c r="AF105" s="185" t="str">
        <f>IF(AF103="","",VLOOKUP(AF103,【記載例】シフト記号表!$C$5:$Y$46,23,FALSE))</f>
        <v/>
      </c>
      <c r="AG105" s="186" t="str">
        <f>IF(AG103="","",VLOOKUP(AG103,【記載例】シフト記号表!$C$5:$Y$46,23,FALSE))</f>
        <v/>
      </c>
      <c r="AH105" s="184" t="str">
        <f>IF(AH103="","",VLOOKUP(AH103,【記載例】シフト記号表!$C$5:$Y$46,23,FALSE))</f>
        <v/>
      </c>
      <c r="AI105" s="185" t="str">
        <f>IF(AI103="","",VLOOKUP(AI103,【記載例】シフト記号表!$C$5:$Y$46,23,FALSE))</f>
        <v/>
      </c>
      <c r="AJ105" s="185" t="str">
        <f>IF(AJ103="","",VLOOKUP(AJ103,【記載例】シフト記号表!$C$5:$Y$46,23,FALSE))</f>
        <v/>
      </c>
      <c r="AK105" s="185" t="str">
        <f>IF(AK103="","",VLOOKUP(AK103,【記載例】シフト記号表!$C$5:$Y$46,23,FALSE))</f>
        <v/>
      </c>
      <c r="AL105" s="185" t="str">
        <f>IF(AL103="","",VLOOKUP(AL103,【記載例】シフト記号表!$C$5:$Y$46,23,FALSE))</f>
        <v/>
      </c>
      <c r="AM105" s="185" t="str">
        <f>IF(AM103="","",VLOOKUP(AM103,【記載例】シフト記号表!$C$5:$Y$46,23,FALSE))</f>
        <v/>
      </c>
      <c r="AN105" s="186" t="str">
        <f>IF(AN103="","",VLOOKUP(AN103,【記載例】シフト記号表!$C$5:$Y$46,23,FALSE))</f>
        <v/>
      </c>
      <c r="AO105" s="184" t="str">
        <f>IF(AO103="","",VLOOKUP(AO103,【記載例】シフト記号表!$C$5:$Y$46,23,FALSE))</f>
        <v/>
      </c>
      <c r="AP105" s="185" t="str">
        <f>IF(AP103="","",VLOOKUP(AP103,【記載例】シフト記号表!$C$5:$Y$46,23,FALSE))</f>
        <v/>
      </c>
      <c r="AQ105" s="185" t="str">
        <f>IF(AQ103="","",VLOOKUP(AQ103,【記載例】シフト記号表!$C$5:$Y$46,23,FALSE))</f>
        <v/>
      </c>
      <c r="AR105" s="185" t="str">
        <f>IF(AR103="","",VLOOKUP(AR103,【記載例】シフト記号表!$C$5:$Y$46,23,FALSE))</f>
        <v/>
      </c>
      <c r="AS105" s="185" t="str">
        <f>IF(AS103="","",VLOOKUP(AS103,【記載例】シフト記号表!$C$5:$Y$46,23,FALSE))</f>
        <v/>
      </c>
      <c r="AT105" s="185" t="str">
        <f>IF(AT103="","",VLOOKUP(AT103,【記載例】シフト記号表!$C$5:$Y$46,23,FALSE))</f>
        <v/>
      </c>
      <c r="AU105" s="186" t="str">
        <f>IF(AU103="","",VLOOKUP(AU103,【記載例】シフト記号表!$C$5:$Y$46,23,FALSE))</f>
        <v/>
      </c>
      <c r="AV105" s="184" t="str">
        <f>IF(AV103="","",VLOOKUP(AV103,【記載例】シフト記号表!$C$5:$Y$46,23,FALSE))</f>
        <v/>
      </c>
      <c r="AW105" s="185" t="str">
        <f>IF(AW103="","",VLOOKUP(AW103,【記載例】シフト記号表!$C$5:$Y$46,23,FALSE))</f>
        <v/>
      </c>
      <c r="AX105" s="185" t="str">
        <f>IF(AX103="","",VLOOKUP(AX103,【記載例】シフト記号表!$C$5:$Y$46,23,FALSE))</f>
        <v/>
      </c>
      <c r="AY105" s="185" t="str">
        <f>IF(AY103="","",VLOOKUP(AY103,【記載例】シフト記号表!$C$5:$Y$46,23,FALSE))</f>
        <v/>
      </c>
      <c r="AZ105" s="185" t="str">
        <f>IF(AZ103="","",VLOOKUP(AZ103,【記載例】シフト記号表!$C$5:$Y$46,23,FALSE))</f>
        <v/>
      </c>
      <c r="BA105" s="185" t="str">
        <f>IF(BA103="","",VLOOKUP(BA103,【記載例】シフト記号表!$C$5:$Y$46,23,FALSE))</f>
        <v/>
      </c>
      <c r="BB105" s="186" t="str">
        <f>IF(BB103="","",VLOOKUP(BB103,【記載例】シフト記号表!$C$5:$Y$46,23,FALSE))</f>
        <v/>
      </c>
      <c r="BC105" s="184" t="str">
        <f>IF(BC103="","",VLOOKUP(BC103,【記載例】シフト記号表!$C$5:$Y$46,23,FALSE))</f>
        <v/>
      </c>
      <c r="BD105" s="185" t="str">
        <f>IF(BD103="","",VLOOKUP(BD103,【記載例】シフト記号表!$C$5:$Y$46,23,FALSE))</f>
        <v/>
      </c>
      <c r="BE105" s="187" t="str">
        <f>IF(BE103="","",VLOOKUP(BE103,【記載例】シフト記号表!$C$5:$Y$46,23,FALSE))</f>
        <v/>
      </c>
      <c r="BF105" s="289">
        <f>IF($BI$3="計画",SUM(AA105:BB105),IF($BI$3="実績",SUM(AA105:BE105),""))</f>
        <v>0</v>
      </c>
      <c r="BG105" s="290"/>
      <c r="BH105" s="255">
        <f>IF($BI$3="計画",BF105/4,IF($BI$3="実績",(BF105/($BI$7/7)),""))</f>
        <v>0</v>
      </c>
      <c r="BI105" s="256"/>
      <c r="BJ105" s="248"/>
      <c r="BK105" s="249"/>
      <c r="BL105" s="249"/>
      <c r="BM105" s="249"/>
      <c r="BN105" s="250"/>
    </row>
    <row r="106" spans="2:66" ht="20.25" customHeight="1" x14ac:dyDescent="0.4">
      <c r="B106" s="60"/>
      <c r="C106" s="419"/>
      <c r="D106" s="421"/>
      <c r="E106" s="422"/>
      <c r="F106" s="423"/>
      <c r="G106" s="327"/>
      <c r="H106" s="328"/>
      <c r="I106" s="209"/>
      <c r="J106" s="210"/>
      <c r="K106" s="209"/>
      <c r="L106" s="210"/>
      <c r="M106" s="265"/>
      <c r="N106" s="266"/>
      <c r="O106" s="329"/>
      <c r="P106" s="330"/>
      <c r="Q106" s="330"/>
      <c r="R106" s="328"/>
      <c r="S106" s="269"/>
      <c r="T106" s="243"/>
      <c r="U106" s="270"/>
      <c r="V106" s="54" t="s">
        <v>18</v>
      </c>
      <c r="W106" s="55"/>
      <c r="X106" s="55"/>
      <c r="Y106" s="56"/>
      <c r="Z106" s="70"/>
      <c r="AA106" s="211"/>
      <c r="AB106" s="212"/>
      <c r="AC106" s="212"/>
      <c r="AD106" s="212"/>
      <c r="AE106" s="212"/>
      <c r="AF106" s="212"/>
      <c r="AG106" s="213"/>
      <c r="AH106" s="211"/>
      <c r="AI106" s="212"/>
      <c r="AJ106" s="212"/>
      <c r="AK106" s="212"/>
      <c r="AL106" s="212"/>
      <c r="AM106" s="212"/>
      <c r="AN106" s="213"/>
      <c r="AO106" s="211"/>
      <c r="AP106" s="212"/>
      <c r="AQ106" s="212"/>
      <c r="AR106" s="212"/>
      <c r="AS106" s="212"/>
      <c r="AT106" s="212"/>
      <c r="AU106" s="213"/>
      <c r="AV106" s="211"/>
      <c r="AW106" s="212"/>
      <c r="AX106" s="212"/>
      <c r="AY106" s="212"/>
      <c r="AZ106" s="212"/>
      <c r="BA106" s="212"/>
      <c r="BB106" s="213"/>
      <c r="BC106" s="211"/>
      <c r="BD106" s="212"/>
      <c r="BE106" s="214"/>
      <c r="BF106" s="275"/>
      <c r="BG106" s="276"/>
      <c r="BH106" s="251"/>
      <c r="BI106" s="252"/>
      <c r="BJ106" s="242"/>
      <c r="BK106" s="243"/>
      <c r="BL106" s="243"/>
      <c r="BM106" s="243"/>
      <c r="BN106" s="244"/>
    </row>
    <row r="107" spans="2:66" ht="20.25" customHeight="1" x14ac:dyDescent="0.4">
      <c r="B107" s="58">
        <f>B104+1</f>
        <v>30</v>
      </c>
      <c r="C107" s="420"/>
      <c r="D107" s="424"/>
      <c r="E107" s="422"/>
      <c r="F107" s="423"/>
      <c r="G107" s="263"/>
      <c r="H107" s="264"/>
      <c r="I107" s="207"/>
      <c r="J107" s="208"/>
      <c r="K107" s="207"/>
      <c r="L107" s="208"/>
      <c r="M107" s="277"/>
      <c r="N107" s="278"/>
      <c r="O107" s="267"/>
      <c r="P107" s="268"/>
      <c r="Q107" s="268"/>
      <c r="R107" s="264"/>
      <c r="S107" s="271"/>
      <c r="T107" s="246"/>
      <c r="U107" s="272"/>
      <c r="V107" s="27" t="s">
        <v>84</v>
      </c>
      <c r="W107" s="28"/>
      <c r="X107" s="28"/>
      <c r="Y107" s="23"/>
      <c r="Z107" s="63"/>
      <c r="AA107" s="180" t="str">
        <f>IF(AA106="","",VLOOKUP(AA106,【記載例】シフト記号表!$C$5:$W$46,21,FALSE))</f>
        <v/>
      </c>
      <c r="AB107" s="181" t="str">
        <f>IF(AB106="","",VLOOKUP(AB106,【記載例】シフト記号表!$C$5:$W$46,21,FALSE))</f>
        <v/>
      </c>
      <c r="AC107" s="181" t="str">
        <f>IF(AC106="","",VLOOKUP(AC106,【記載例】シフト記号表!$C$5:$W$46,21,FALSE))</f>
        <v/>
      </c>
      <c r="AD107" s="181" t="str">
        <f>IF(AD106="","",VLOOKUP(AD106,【記載例】シフト記号表!$C$5:$W$46,21,FALSE))</f>
        <v/>
      </c>
      <c r="AE107" s="181" t="str">
        <f>IF(AE106="","",VLOOKUP(AE106,【記載例】シフト記号表!$C$5:$W$46,21,FALSE))</f>
        <v/>
      </c>
      <c r="AF107" s="181" t="str">
        <f>IF(AF106="","",VLOOKUP(AF106,【記載例】シフト記号表!$C$5:$W$46,21,FALSE))</f>
        <v/>
      </c>
      <c r="AG107" s="182" t="str">
        <f>IF(AG106="","",VLOOKUP(AG106,【記載例】シフト記号表!$C$5:$W$46,21,FALSE))</f>
        <v/>
      </c>
      <c r="AH107" s="180" t="str">
        <f>IF(AH106="","",VLOOKUP(AH106,【記載例】シフト記号表!$C$5:$W$46,21,FALSE))</f>
        <v/>
      </c>
      <c r="AI107" s="181" t="str">
        <f>IF(AI106="","",VLOOKUP(AI106,【記載例】シフト記号表!$C$5:$W$46,21,FALSE))</f>
        <v/>
      </c>
      <c r="AJ107" s="181" t="str">
        <f>IF(AJ106="","",VLOOKUP(AJ106,【記載例】シフト記号表!$C$5:$W$46,21,FALSE))</f>
        <v/>
      </c>
      <c r="AK107" s="181" t="str">
        <f>IF(AK106="","",VLOOKUP(AK106,【記載例】シフト記号表!$C$5:$W$46,21,FALSE))</f>
        <v/>
      </c>
      <c r="AL107" s="181" t="str">
        <f>IF(AL106="","",VLOOKUP(AL106,【記載例】シフト記号表!$C$5:$W$46,21,FALSE))</f>
        <v/>
      </c>
      <c r="AM107" s="181" t="str">
        <f>IF(AM106="","",VLOOKUP(AM106,【記載例】シフト記号表!$C$5:$W$46,21,FALSE))</f>
        <v/>
      </c>
      <c r="AN107" s="182" t="str">
        <f>IF(AN106="","",VLOOKUP(AN106,【記載例】シフト記号表!$C$5:$W$46,21,FALSE))</f>
        <v/>
      </c>
      <c r="AO107" s="180" t="str">
        <f>IF(AO106="","",VLOOKUP(AO106,【記載例】シフト記号表!$C$5:$W$46,21,FALSE))</f>
        <v/>
      </c>
      <c r="AP107" s="181" t="str">
        <f>IF(AP106="","",VLOOKUP(AP106,【記載例】シフト記号表!$C$5:$W$46,21,FALSE))</f>
        <v/>
      </c>
      <c r="AQ107" s="181" t="str">
        <f>IF(AQ106="","",VLOOKUP(AQ106,【記載例】シフト記号表!$C$5:$W$46,21,FALSE))</f>
        <v/>
      </c>
      <c r="AR107" s="181" t="str">
        <f>IF(AR106="","",VLOOKUP(AR106,【記載例】シフト記号表!$C$5:$W$46,21,FALSE))</f>
        <v/>
      </c>
      <c r="AS107" s="181" t="str">
        <f>IF(AS106="","",VLOOKUP(AS106,【記載例】シフト記号表!$C$5:$W$46,21,FALSE))</f>
        <v/>
      </c>
      <c r="AT107" s="181" t="str">
        <f>IF(AT106="","",VLOOKUP(AT106,【記載例】シフト記号表!$C$5:$W$46,21,FALSE))</f>
        <v/>
      </c>
      <c r="AU107" s="182" t="str">
        <f>IF(AU106="","",VLOOKUP(AU106,【記載例】シフト記号表!$C$5:$W$46,21,FALSE))</f>
        <v/>
      </c>
      <c r="AV107" s="180" t="str">
        <f>IF(AV106="","",VLOOKUP(AV106,【記載例】シフト記号表!$C$5:$W$46,21,FALSE))</f>
        <v/>
      </c>
      <c r="AW107" s="181" t="str">
        <f>IF(AW106="","",VLOOKUP(AW106,【記載例】シフト記号表!$C$5:$W$46,21,FALSE))</f>
        <v/>
      </c>
      <c r="AX107" s="181" t="str">
        <f>IF(AX106="","",VLOOKUP(AX106,【記載例】シフト記号表!$C$5:$W$46,21,FALSE))</f>
        <v/>
      </c>
      <c r="AY107" s="181" t="str">
        <f>IF(AY106="","",VLOOKUP(AY106,【記載例】シフト記号表!$C$5:$W$46,21,FALSE))</f>
        <v/>
      </c>
      <c r="AZ107" s="181" t="str">
        <f>IF(AZ106="","",VLOOKUP(AZ106,【記載例】シフト記号表!$C$5:$W$46,21,FALSE))</f>
        <v/>
      </c>
      <c r="BA107" s="181" t="str">
        <f>IF(BA106="","",VLOOKUP(BA106,【記載例】シフト記号表!$C$5:$W$46,21,FALSE))</f>
        <v/>
      </c>
      <c r="BB107" s="182" t="str">
        <f>IF(BB106="","",VLOOKUP(BB106,【記載例】シフト記号表!$C$5:$W$46,21,FALSE))</f>
        <v/>
      </c>
      <c r="BC107" s="180" t="str">
        <f>IF(BC106="","",VLOOKUP(BC106,【記載例】シフト記号表!$C$5:$W$46,21,FALSE))</f>
        <v/>
      </c>
      <c r="BD107" s="181" t="str">
        <f>IF(BD106="","",VLOOKUP(BD106,【記載例】シフト記号表!$C$5:$W$46,21,FALSE))</f>
        <v/>
      </c>
      <c r="BE107" s="183" t="str">
        <f>IF(BE106="","",VLOOKUP(BE106,【記載例】シフト記号表!$C$5:$W$46,21,FALSE))</f>
        <v/>
      </c>
      <c r="BF107" s="279">
        <f>IF($BI$3="計画",SUM(AA107:BB107),IF($BI$3="実績",SUM(AA107:BE107),""))</f>
        <v>0</v>
      </c>
      <c r="BG107" s="280"/>
      <c r="BH107" s="253">
        <f>IF($BI$3="計画",BF107/4,IF($BI$3="実績",(BF107/($BI$7/7)),""))</f>
        <v>0</v>
      </c>
      <c r="BI107" s="254"/>
      <c r="BJ107" s="245"/>
      <c r="BK107" s="246"/>
      <c r="BL107" s="246"/>
      <c r="BM107" s="246"/>
      <c r="BN107" s="247"/>
    </row>
    <row r="108" spans="2:66" ht="20.25" customHeight="1" thickBot="1" x14ac:dyDescent="0.45">
      <c r="B108" s="144"/>
      <c r="C108" s="425"/>
      <c r="D108" s="426"/>
      <c r="E108" s="427"/>
      <c r="F108" s="428"/>
      <c r="G108" s="316"/>
      <c r="H108" s="317"/>
      <c r="I108" s="318">
        <f>G107</f>
        <v>0</v>
      </c>
      <c r="J108" s="317"/>
      <c r="K108" s="318">
        <f>M107</f>
        <v>0</v>
      </c>
      <c r="L108" s="317"/>
      <c r="M108" s="333"/>
      <c r="N108" s="334"/>
      <c r="O108" s="335"/>
      <c r="P108" s="336"/>
      <c r="Q108" s="336"/>
      <c r="R108" s="337"/>
      <c r="S108" s="331"/>
      <c r="T108" s="314"/>
      <c r="U108" s="332"/>
      <c r="V108" s="71" t="s">
        <v>126</v>
      </c>
      <c r="W108" s="34"/>
      <c r="X108" s="34"/>
      <c r="Y108" s="72"/>
      <c r="Z108" s="73"/>
      <c r="AA108" s="188" t="str">
        <f>IF(AA106="","",VLOOKUP(AA106,【記載例】シフト記号表!$C$5:$Y$46,23,FALSE))</f>
        <v/>
      </c>
      <c r="AB108" s="189" t="str">
        <f>IF(AB106="","",VLOOKUP(AB106,【記載例】シフト記号表!$C$5:$Y$46,23,FALSE))</f>
        <v/>
      </c>
      <c r="AC108" s="189" t="str">
        <f>IF(AC106="","",VLOOKUP(AC106,【記載例】シフト記号表!$C$5:$Y$46,23,FALSE))</f>
        <v/>
      </c>
      <c r="AD108" s="189" t="str">
        <f>IF(AD106="","",VLOOKUP(AD106,【記載例】シフト記号表!$C$5:$Y$46,23,FALSE))</f>
        <v/>
      </c>
      <c r="AE108" s="189" t="str">
        <f>IF(AE106="","",VLOOKUP(AE106,【記載例】シフト記号表!$C$5:$Y$46,23,FALSE))</f>
        <v/>
      </c>
      <c r="AF108" s="189" t="str">
        <f>IF(AF106="","",VLOOKUP(AF106,【記載例】シフト記号表!$C$5:$Y$46,23,FALSE))</f>
        <v/>
      </c>
      <c r="AG108" s="190" t="str">
        <f>IF(AG106="","",VLOOKUP(AG106,【記載例】シフト記号表!$C$5:$Y$46,23,FALSE))</f>
        <v/>
      </c>
      <c r="AH108" s="188" t="str">
        <f>IF(AH106="","",VLOOKUP(AH106,【記載例】シフト記号表!$C$5:$Y$46,23,FALSE))</f>
        <v/>
      </c>
      <c r="AI108" s="189" t="str">
        <f>IF(AI106="","",VLOOKUP(AI106,【記載例】シフト記号表!$C$5:$Y$46,23,FALSE))</f>
        <v/>
      </c>
      <c r="AJ108" s="189" t="str">
        <f>IF(AJ106="","",VLOOKUP(AJ106,【記載例】シフト記号表!$C$5:$Y$46,23,FALSE))</f>
        <v/>
      </c>
      <c r="AK108" s="189" t="str">
        <f>IF(AK106="","",VLOOKUP(AK106,【記載例】シフト記号表!$C$5:$Y$46,23,FALSE))</f>
        <v/>
      </c>
      <c r="AL108" s="189" t="str">
        <f>IF(AL106="","",VLOOKUP(AL106,【記載例】シフト記号表!$C$5:$Y$46,23,FALSE))</f>
        <v/>
      </c>
      <c r="AM108" s="189" t="str">
        <f>IF(AM106="","",VLOOKUP(AM106,【記載例】シフト記号表!$C$5:$Y$46,23,FALSE))</f>
        <v/>
      </c>
      <c r="AN108" s="190" t="str">
        <f>IF(AN106="","",VLOOKUP(AN106,【記載例】シフト記号表!$C$5:$Y$46,23,FALSE))</f>
        <v/>
      </c>
      <c r="AO108" s="188" t="str">
        <f>IF(AO106="","",VLOOKUP(AO106,【記載例】シフト記号表!$C$5:$Y$46,23,FALSE))</f>
        <v/>
      </c>
      <c r="AP108" s="189" t="str">
        <f>IF(AP106="","",VLOOKUP(AP106,【記載例】シフト記号表!$C$5:$Y$46,23,FALSE))</f>
        <v/>
      </c>
      <c r="AQ108" s="189" t="str">
        <f>IF(AQ106="","",VLOOKUP(AQ106,【記載例】シフト記号表!$C$5:$Y$46,23,FALSE))</f>
        <v/>
      </c>
      <c r="AR108" s="189" t="str">
        <f>IF(AR106="","",VLOOKUP(AR106,【記載例】シフト記号表!$C$5:$Y$46,23,FALSE))</f>
        <v/>
      </c>
      <c r="AS108" s="189" t="str">
        <f>IF(AS106="","",VLOOKUP(AS106,【記載例】シフト記号表!$C$5:$Y$46,23,FALSE))</f>
        <v/>
      </c>
      <c r="AT108" s="189" t="str">
        <f>IF(AT106="","",VLOOKUP(AT106,【記載例】シフト記号表!$C$5:$Y$46,23,FALSE))</f>
        <v/>
      </c>
      <c r="AU108" s="190" t="str">
        <f>IF(AU106="","",VLOOKUP(AU106,【記載例】シフト記号表!$C$5:$Y$46,23,FALSE))</f>
        <v/>
      </c>
      <c r="AV108" s="188" t="str">
        <f>IF(AV106="","",VLOOKUP(AV106,【記載例】シフト記号表!$C$5:$Y$46,23,FALSE))</f>
        <v/>
      </c>
      <c r="AW108" s="189" t="str">
        <f>IF(AW106="","",VLOOKUP(AW106,【記載例】シフト記号表!$C$5:$Y$46,23,FALSE))</f>
        <v/>
      </c>
      <c r="AX108" s="189" t="str">
        <f>IF(AX106="","",VLOOKUP(AX106,【記載例】シフト記号表!$C$5:$Y$46,23,FALSE))</f>
        <v/>
      </c>
      <c r="AY108" s="189" t="str">
        <f>IF(AY106="","",VLOOKUP(AY106,【記載例】シフト記号表!$C$5:$Y$46,23,FALSE))</f>
        <v/>
      </c>
      <c r="AZ108" s="189" t="str">
        <f>IF(AZ106="","",VLOOKUP(AZ106,【記載例】シフト記号表!$C$5:$Y$46,23,FALSE))</f>
        <v/>
      </c>
      <c r="BA108" s="189" t="str">
        <f>IF(BA106="","",VLOOKUP(BA106,【記載例】シフト記号表!$C$5:$Y$46,23,FALSE))</f>
        <v/>
      </c>
      <c r="BB108" s="190" t="str">
        <f>IF(BB106="","",VLOOKUP(BB106,【記載例】シフト記号表!$C$5:$Y$46,23,FALSE))</f>
        <v/>
      </c>
      <c r="BC108" s="188" t="str">
        <f>IF(BC106="","",VLOOKUP(BC106,【記載例】シフト記号表!$C$5:$Y$46,23,FALSE))</f>
        <v/>
      </c>
      <c r="BD108" s="189" t="str">
        <f>IF(BD106="","",VLOOKUP(BD106,【記載例】シフト記号表!$C$5:$Y$46,23,FALSE))</f>
        <v/>
      </c>
      <c r="BE108" s="191" t="str">
        <f>IF(BE106="","",VLOOKUP(BE106,【記載例】シフト記号表!$C$5:$Y$46,23,FALSE))</f>
        <v/>
      </c>
      <c r="BF108" s="319">
        <f>IF($BI$3="計画",SUM(AA108:BB108),IF($BI$3="実績",SUM(AA108:BE108),""))</f>
        <v>0</v>
      </c>
      <c r="BG108" s="320"/>
      <c r="BH108" s="321">
        <f>IF($BI$3="計画",BF108/4,IF($BI$3="実績",(BF108/($BI$7/7)),""))</f>
        <v>0</v>
      </c>
      <c r="BI108" s="322"/>
      <c r="BJ108" s="313"/>
      <c r="BK108" s="314"/>
      <c r="BL108" s="314"/>
      <c r="BM108" s="314"/>
      <c r="BN108" s="315"/>
    </row>
    <row r="109" spans="2:66" ht="20.25" customHeight="1" x14ac:dyDescent="0.4">
      <c r="B109" s="123"/>
      <c r="C109" s="123"/>
      <c r="D109" s="123"/>
      <c r="E109" s="123"/>
      <c r="F109" s="123"/>
      <c r="G109" s="145"/>
      <c r="H109" s="145"/>
      <c r="I109" s="145"/>
      <c r="J109" s="145"/>
      <c r="K109" s="145"/>
      <c r="L109" s="145"/>
      <c r="M109" s="146"/>
      <c r="N109" s="146"/>
      <c r="O109" s="145"/>
      <c r="P109" s="145"/>
      <c r="Q109" s="145"/>
      <c r="R109" s="145"/>
      <c r="S109" s="147"/>
      <c r="T109" s="147"/>
      <c r="U109" s="147"/>
      <c r="V109" s="148"/>
      <c r="W109" s="148"/>
      <c r="X109" s="148"/>
      <c r="Y109" s="149"/>
      <c r="Z109" s="150"/>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c r="BD109" s="151"/>
      <c r="BE109" s="151"/>
      <c r="BF109" s="151"/>
      <c r="BG109" s="151"/>
      <c r="BH109" s="152"/>
      <c r="BI109" s="152"/>
      <c r="BJ109" s="147"/>
      <c r="BK109" s="147"/>
      <c r="BL109" s="147"/>
      <c r="BM109" s="147"/>
      <c r="BN109" s="147"/>
    </row>
    <row r="110" spans="2:66" ht="20.25" customHeight="1" x14ac:dyDescent="0.4">
      <c r="B110" s="123"/>
      <c r="C110" s="123"/>
      <c r="D110" s="123"/>
      <c r="E110" s="123"/>
      <c r="F110" s="123"/>
      <c r="G110" s="145"/>
      <c r="H110" s="145"/>
      <c r="I110" s="145"/>
      <c r="J110" s="145"/>
      <c r="K110" s="145"/>
      <c r="L110" s="145"/>
      <c r="M110" s="146"/>
      <c r="N110" s="153" t="s">
        <v>262</v>
      </c>
      <c r="O110" s="153"/>
      <c r="P110" s="153"/>
      <c r="Q110" s="153"/>
      <c r="R110" s="153"/>
      <c r="S110" s="153"/>
      <c r="T110" s="153"/>
      <c r="U110" s="153"/>
      <c r="V110" s="153"/>
      <c r="W110" s="153"/>
      <c r="X110" s="154"/>
      <c r="Y110" s="153"/>
      <c r="Z110" s="153"/>
      <c r="AA110" s="153"/>
      <c r="AB110" s="153"/>
      <c r="AC110" s="153"/>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2"/>
      <c r="BI110" s="152"/>
      <c r="BJ110" s="147"/>
      <c r="BK110" s="147"/>
      <c r="BL110" s="147"/>
      <c r="BM110" s="147"/>
      <c r="BN110" s="147"/>
    </row>
    <row r="111" spans="2:66" ht="20.25" customHeight="1" x14ac:dyDescent="0.4">
      <c r="B111" s="123"/>
      <c r="C111" s="123"/>
      <c r="D111" s="123"/>
      <c r="E111" s="123"/>
      <c r="F111" s="123"/>
      <c r="G111" s="145"/>
      <c r="H111" s="145"/>
      <c r="I111" s="145"/>
      <c r="J111" s="145"/>
      <c r="K111" s="145"/>
      <c r="L111" s="145"/>
      <c r="M111" s="146"/>
      <c r="N111" s="153"/>
      <c r="O111" s="153" t="s">
        <v>159</v>
      </c>
      <c r="P111" s="153"/>
      <c r="Q111" s="153"/>
      <c r="R111" s="153"/>
      <c r="S111" s="153"/>
      <c r="T111" s="153"/>
      <c r="U111" s="153"/>
      <c r="V111" s="153"/>
      <c r="W111" s="153"/>
      <c r="X111" s="154"/>
      <c r="Y111" s="153"/>
      <c r="Z111" s="153"/>
      <c r="AA111" s="153"/>
      <c r="AB111" s="153"/>
      <c r="AC111" s="153"/>
      <c r="AD111" s="151"/>
      <c r="AE111" s="153" t="s">
        <v>170</v>
      </c>
      <c r="AF111" s="153"/>
      <c r="AG111" s="153"/>
      <c r="AH111" s="153"/>
      <c r="AI111" s="153"/>
      <c r="AJ111" s="153"/>
      <c r="AK111" s="153"/>
      <c r="AL111" s="153"/>
      <c r="AM111" s="153"/>
      <c r="AN111" s="154"/>
      <c r="AO111" s="153"/>
      <c r="AP111" s="153"/>
      <c r="AQ111" s="153"/>
      <c r="AR111" s="153"/>
      <c r="AS111" s="151"/>
      <c r="AT111" s="151"/>
      <c r="AU111" s="153" t="s">
        <v>171</v>
      </c>
      <c r="AV111" s="151"/>
      <c r="AW111" s="151"/>
      <c r="AX111" s="151"/>
      <c r="AY111" s="151"/>
      <c r="AZ111" s="151"/>
      <c r="BA111" s="151"/>
      <c r="BB111" s="151"/>
      <c r="BC111" s="151"/>
      <c r="BD111" s="151"/>
      <c r="BE111" s="151"/>
      <c r="BF111" s="151"/>
      <c r="BG111" s="151"/>
      <c r="BH111" s="152"/>
      <c r="BI111" s="152"/>
      <c r="BJ111" s="418"/>
      <c r="BK111" s="418"/>
      <c r="BL111" s="418"/>
      <c r="BM111" s="418"/>
      <c r="BN111" s="147"/>
    </row>
    <row r="112" spans="2:66" ht="20.25" customHeight="1" x14ac:dyDescent="0.4">
      <c r="B112" s="123"/>
      <c r="C112" s="123"/>
      <c r="D112" s="123"/>
      <c r="E112" s="123"/>
      <c r="F112" s="123"/>
      <c r="G112" s="145"/>
      <c r="H112" s="145"/>
      <c r="I112" s="145"/>
      <c r="J112" s="145"/>
      <c r="K112" s="145"/>
      <c r="L112" s="145"/>
      <c r="M112" s="146"/>
      <c r="N112" s="153"/>
      <c r="O112" s="292" t="s">
        <v>151</v>
      </c>
      <c r="P112" s="292"/>
      <c r="Q112" s="292" t="s">
        <v>152</v>
      </c>
      <c r="R112" s="292"/>
      <c r="S112" s="292"/>
      <c r="T112" s="292"/>
      <c r="U112" s="153"/>
      <c r="V112" s="312" t="s">
        <v>153</v>
      </c>
      <c r="W112" s="312"/>
      <c r="X112" s="312"/>
      <c r="Y112" s="312"/>
      <c r="Z112" s="155"/>
      <c r="AA112" s="156" t="s">
        <v>154</v>
      </c>
      <c r="AB112" s="156"/>
      <c r="AD112" s="151"/>
      <c r="AE112" s="292" t="s">
        <v>151</v>
      </c>
      <c r="AF112" s="292"/>
      <c r="AG112" s="292" t="s">
        <v>152</v>
      </c>
      <c r="AH112" s="292"/>
      <c r="AI112" s="292"/>
      <c r="AJ112" s="292"/>
      <c r="AK112" s="153"/>
      <c r="AL112" s="312" t="s">
        <v>153</v>
      </c>
      <c r="AM112" s="312"/>
      <c r="AN112" s="312"/>
      <c r="AO112" s="312"/>
      <c r="AP112" s="155"/>
      <c r="AQ112" s="156" t="s">
        <v>154</v>
      </c>
      <c r="AR112" s="156"/>
      <c r="AS112" s="151"/>
      <c r="AT112" s="151"/>
      <c r="AU112" s="151"/>
      <c r="AV112" s="151"/>
      <c r="AW112" s="151"/>
      <c r="AX112" s="151"/>
      <c r="AY112" s="151"/>
      <c r="AZ112" s="151"/>
      <c r="BA112" s="151"/>
      <c r="BB112" s="151"/>
      <c r="BC112" s="151"/>
      <c r="BD112" s="151"/>
      <c r="BE112" s="151"/>
      <c r="BF112" s="151"/>
      <c r="BG112" s="151"/>
      <c r="BH112" s="152"/>
      <c r="BI112" s="152"/>
      <c r="BJ112" s="417"/>
      <c r="BK112" s="417"/>
      <c r="BL112" s="417"/>
      <c r="BM112" s="417"/>
      <c r="BN112" s="147"/>
    </row>
    <row r="113" spans="2:66" ht="20.25" customHeight="1" x14ac:dyDescent="0.4">
      <c r="B113" s="123"/>
      <c r="C113" s="123"/>
      <c r="D113" s="123"/>
      <c r="E113" s="123"/>
      <c r="F113" s="123"/>
      <c r="G113" s="145"/>
      <c r="H113" s="145"/>
      <c r="I113" s="145"/>
      <c r="J113" s="145"/>
      <c r="K113" s="145"/>
      <c r="L113" s="145"/>
      <c r="M113" s="146"/>
      <c r="N113" s="153"/>
      <c r="O113" s="293"/>
      <c r="P113" s="293"/>
      <c r="Q113" s="293" t="s">
        <v>155</v>
      </c>
      <c r="R113" s="293"/>
      <c r="S113" s="293" t="s">
        <v>156</v>
      </c>
      <c r="T113" s="293"/>
      <c r="U113" s="153"/>
      <c r="V113" s="293" t="s">
        <v>155</v>
      </c>
      <c r="W113" s="293"/>
      <c r="X113" s="293" t="s">
        <v>156</v>
      </c>
      <c r="Y113" s="293"/>
      <c r="Z113" s="155"/>
      <c r="AA113" s="156" t="s">
        <v>157</v>
      </c>
      <c r="AB113" s="156"/>
      <c r="AD113" s="151"/>
      <c r="AE113" s="293"/>
      <c r="AF113" s="293"/>
      <c r="AG113" s="293" t="s">
        <v>155</v>
      </c>
      <c r="AH113" s="293"/>
      <c r="AI113" s="293" t="s">
        <v>156</v>
      </c>
      <c r="AJ113" s="293"/>
      <c r="AK113" s="153"/>
      <c r="AL113" s="293" t="s">
        <v>155</v>
      </c>
      <c r="AM113" s="293"/>
      <c r="AN113" s="293" t="s">
        <v>156</v>
      </c>
      <c r="AO113" s="293"/>
      <c r="AP113" s="155"/>
      <c r="AQ113" s="156" t="s">
        <v>157</v>
      </c>
      <c r="AR113" s="156"/>
      <c r="AS113" s="151"/>
      <c r="AT113" s="151"/>
      <c r="AU113" s="159" t="s">
        <v>173</v>
      </c>
      <c r="AV113" s="159"/>
      <c r="AW113" s="159"/>
      <c r="AX113" s="159"/>
      <c r="AY113" s="155"/>
      <c r="AZ113" s="156" t="s">
        <v>174</v>
      </c>
      <c r="BA113" s="159"/>
      <c r="BB113" s="159"/>
      <c r="BC113" s="159"/>
      <c r="BD113" s="155"/>
      <c r="BE113" s="293" t="s">
        <v>158</v>
      </c>
      <c r="BF113" s="293"/>
      <c r="BG113" s="293"/>
      <c r="BH113" s="293"/>
      <c r="BI113" s="152"/>
      <c r="BJ113" s="292"/>
      <c r="BK113" s="292"/>
      <c r="BL113" s="292"/>
      <c r="BM113" s="292"/>
      <c r="BN113" s="147"/>
    </row>
    <row r="114" spans="2:66" ht="20.25" customHeight="1" x14ac:dyDescent="0.4">
      <c r="B114" s="123"/>
      <c r="C114" s="123"/>
      <c r="D114" s="123"/>
      <c r="E114" s="123"/>
      <c r="F114" s="123"/>
      <c r="G114" s="145"/>
      <c r="H114" s="145"/>
      <c r="I114" s="145"/>
      <c r="J114" s="145"/>
      <c r="K114" s="145"/>
      <c r="L114" s="145"/>
      <c r="M114" s="146"/>
      <c r="N114" s="153"/>
      <c r="O114" s="297" t="s">
        <v>6</v>
      </c>
      <c r="P114" s="297"/>
      <c r="Q114" s="298">
        <f>SUMIFS($BF$19:$BG$108,$G$19:$H$108,"看護職員",$M$19:$N$108,"A")+SUMIFS($BF$19:$BG$108,$I$19:$J$108,"看護職員",$K$19:$L$108,"A")</f>
        <v>480</v>
      </c>
      <c r="R114" s="298"/>
      <c r="S114" s="294">
        <f>SUMIFS($BH$19:$BI$108,$G$19:$H$108,"看護職員",$M$19:$N$108,"A")+SUMIFS($BH$19:$BI$108,$I$19:$J$108,"看護職員",$K$19:$L$108,"A")</f>
        <v>112</v>
      </c>
      <c r="T114" s="294"/>
      <c r="U114" s="153"/>
      <c r="V114" s="299">
        <v>0</v>
      </c>
      <c r="W114" s="299"/>
      <c r="X114" s="307">
        <v>0</v>
      </c>
      <c r="Y114" s="307"/>
      <c r="Z114" s="155"/>
      <c r="AA114" s="308">
        <v>3</v>
      </c>
      <c r="AB114" s="309"/>
      <c r="AD114" s="151"/>
      <c r="AE114" s="297" t="s">
        <v>6</v>
      </c>
      <c r="AF114" s="297"/>
      <c r="AG114" s="298">
        <f>SUMIFS($BF$19:$BG$108,$G$19:$H$108,"介護職員",$M$19:$N$108,"A")+SUMIFS($BF$19:$BG$108,$I$19:$J$108,"介護職員",$K$19:$L$108,"A")</f>
        <v>1920</v>
      </c>
      <c r="AH114" s="298"/>
      <c r="AI114" s="294">
        <f>SUMIFS($BH$19:$BI$108,$G$19:$H$108,"介護職員",$M$19:$N$108,"A")+SUMIFS($BH$19:$BI$108,$I$19:$J$108,"介護職員",$K$19:$L$108,"A")</f>
        <v>373.33333333333331</v>
      </c>
      <c r="AJ114" s="294"/>
      <c r="AK114" s="153"/>
      <c r="AL114" s="299">
        <v>0</v>
      </c>
      <c r="AM114" s="299"/>
      <c r="AN114" s="299">
        <v>0</v>
      </c>
      <c r="AO114" s="299"/>
      <c r="AP114" s="155"/>
      <c r="AQ114" s="308">
        <v>16</v>
      </c>
      <c r="AR114" s="309"/>
      <c r="AS114" s="151"/>
      <c r="AT114" s="151"/>
      <c r="AU114" s="310">
        <f>Y128</f>
        <v>3.5</v>
      </c>
      <c r="AV114" s="297"/>
      <c r="AW114" s="297"/>
      <c r="AX114" s="297"/>
      <c r="AY114" s="157" t="s">
        <v>172</v>
      </c>
      <c r="AZ114" s="310">
        <f>AO128</f>
        <v>19.2</v>
      </c>
      <c r="BA114" s="311"/>
      <c r="BB114" s="311"/>
      <c r="BC114" s="311"/>
      <c r="BD114" s="157" t="s">
        <v>166</v>
      </c>
      <c r="BE114" s="291">
        <f>ROUNDDOWN(AU114+AZ114,1)</f>
        <v>22.7</v>
      </c>
      <c r="BF114" s="291"/>
      <c r="BG114" s="291"/>
      <c r="BH114" s="291"/>
      <c r="BI114" s="152"/>
      <c r="BJ114" s="197"/>
      <c r="BK114" s="197"/>
      <c r="BL114" s="197"/>
      <c r="BM114" s="197"/>
      <c r="BN114" s="147"/>
    </row>
    <row r="115" spans="2:66" ht="20.25" customHeight="1" x14ac:dyDescent="0.4">
      <c r="B115" s="123"/>
      <c r="C115" s="123"/>
      <c r="D115" s="123"/>
      <c r="E115" s="123"/>
      <c r="F115" s="123"/>
      <c r="G115" s="145"/>
      <c r="H115" s="145"/>
      <c r="I115" s="145"/>
      <c r="J115" s="145"/>
      <c r="K115" s="145"/>
      <c r="L115" s="145"/>
      <c r="M115" s="146"/>
      <c r="N115" s="153"/>
      <c r="O115" s="297" t="s">
        <v>7</v>
      </c>
      <c r="P115" s="297"/>
      <c r="Q115" s="298">
        <f>SUMIFS($BF$19:$BG$108,$G$19:$H$108,"看護職員",$M$19:$N$108,"B")+SUMIFS($BF$19:$BG$108,$I$19:$J$108,"看護職員",$K$19:$L$108,"B")</f>
        <v>79.999999999999986</v>
      </c>
      <c r="R115" s="298"/>
      <c r="S115" s="294">
        <f>SUMIFS($BH$19:$BI$108,$G$19:$H$108,"看護職員",$M$19:$N$108,"B")+SUMIFS($BH$19:$BI$108,$I$19:$J$108,"看護職員",$K$19:$L$108,"B")</f>
        <v>18.666666666666664</v>
      </c>
      <c r="T115" s="294"/>
      <c r="U115" s="153"/>
      <c r="V115" s="299">
        <v>80</v>
      </c>
      <c r="W115" s="299"/>
      <c r="X115" s="307">
        <v>20</v>
      </c>
      <c r="Y115" s="307"/>
      <c r="Z115" s="155"/>
      <c r="AA115" s="308">
        <v>0</v>
      </c>
      <c r="AB115" s="309"/>
      <c r="AD115" s="151"/>
      <c r="AE115" s="297" t="s">
        <v>7</v>
      </c>
      <c r="AF115" s="297"/>
      <c r="AG115" s="298">
        <f>SUMIFS($BF$19:$BG$108,$G$19:$H$108,"介護職員",$M$19:$N$108,"B")+SUMIFS($BF$19:$BG$108,$I$19:$J$108,"介護職員",$K$19:$L$108,"B")</f>
        <v>0</v>
      </c>
      <c r="AH115" s="298"/>
      <c r="AI115" s="294">
        <f>SUMIFS($BH$19:$BI$108,$G$19:$H$108,"看護職員",$M$19:$N$108,"B")+SUMIFS($BH$19:$BI$108,$I$19:$J$108,"看護職員",$K$19:$L$108,"B")</f>
        <v>18.666666666666664</v>
      </c>
      <c r="AJ115" s="294"/>
      <c r="AK115" s="153"/>
      <c r="AL115" s="299">
        <v>0</v>
      </c>
      <c r="AM115" s="299"/>
      <c r="AN115" s="299">
        <v>0</v>
      </c>
      <c r="AO115" s="299"/>
      <c r="AP115" s="155"/>
      <c r="AQ115" s="308">
        <v>0</v>
      </c>
      <c r="AR115" s="309"/>
      <c r="AS115" s="151"/>
      <c r="AT115" s="151"/>
      <c r="AU115" s="151"/>
      <c r="AV115" s="151"/>
      <c r="AW115" s="151"/>
      <c r="AX115" s="151"/>
      <c r="AY115" s="151"/>
      <c r="AZ115" s="151"/>
      <c r="BA115" s="151"/>
      <c r="BB115" s="151"/>
      <c r="BC115" s="151"/>
      <c r="BD115" s="151"/>
      <c r="BE115" s="151"/>
      <c r="BF115" s="151"/>
      <c r="BG115" s="151"/>
      <c r="BH115" s="152"/>
      <c r="BI115" s="152"/>
      <c r="BJ115" s="147"/>
      <c r="BK115" s="147"/>
      <c r="BL115" s="147"/>
      <c r="BM115" s="147"/>
      <c r="BN115" s="147"/>
    </row>
    <row r="116" spans="2:66" ht="20.25" customHeight="1" x14ac:dyDescent="0.4">
      <c r="B116" s="123"/>
      <c r="C116" s="123"/>
      <c r="D116" s="123"/>
      <c r="E116" s="123"/>
      <c r="F116" s="123"/>
      <c r="G116" s="145"/>
      <c r="H116" s="145"/>
      <c r="I116" s="145"/>
      <c r="J116" s="145"/>
      <c r="K116" s="145"/>
      <c r="L116" s="145"/>
      <c r="M116" s="146"/>
      <c r="N116" s="153"/>
      <c r="O116" s="297" t="s">
        <v>8</v>
      </c>
      <c r="P116" s="297"/>
      <c r="Q116" s="298">
        <f>SUMIFS($BF$19:$BG$108,$G$19:$H$108,"看護職員",$M$19:$N$108,"C")+SUMIFS($BF$19:$BG$108,$I$19:$J$108,"看護職員",$K$19:$L$108,"C")</f>
        <v>0</v>
      </c>
      <c r="R116" s="298"/>
      <c r="S116" s="294">
        <f>SUMIFS($BH$19:$BI$108,$G$19:$H$108,"看護職員",$M$19:$N$108,"C")+SUMIFS($BH$19:$BI$108,$I$19:$J$108,"看護職員",$K$19:$L$108,"C")</f>
        <v>0</v>
      </c>
      <c r="T116" s="294"/>
      <c r="U116" s="153"/>
      <c r="V116" s="299">
        <v>0</v>
      </c>
      <c r="W116" s="299"/>
      <c r="X116" s="300">
        <v>0</v>
      </c>
      <c r="Y116" s="300"/>
      <c r="Z116" s="155"/>
      <c r="AA116" s="301" t="s">
        <v>45</v>
      </c>
      <c r="AB116" s="302"/>
      <c r="AD116" s="151"/>
      <c r="AE116" s="297" t="s">
        <v>8</v>
      </c>
      <c r="AF116" s="297"/>
      <c r="AG116" s="298">
        <f>SUMIFS($BF$19:$BG$108,$G$19:$H$108,"介護職員",$M$19:$N$108,"C")+SUMIFS($BF$19:$BG$108,$I$19:$J$108,"介護職員",$K$19:$L$108,"C")</f>
        <v>256</v>
      </c>
      <c r="AH116" s="298"/>
      <c r="AI116" s="294">
        <f>SUMIFS($BH$19:$BI$108,$G$19:$H$108,"介護職員",$M$19:$N$108,"C")+SUMIFS($BH$19:$BI$108,$I$19:$J$108,"介護職員",$K$19:$L$108,"C")</f>
        <v>59.733333333333327</v>
      </c>
      <c r="AJ116" s="294"/>
      <c r="AK116" s="153"/>
      <c r="AL116" s="299">
        <v>512</v>
      </c>
      <c r="AM116" s="299"/>
      <c r="AN116" s="300">
        <v>128</v>
      </c>
      <c r="AO116" s="300"/>
      <c r="AP116" s="155"/>
      <c r="AQ116" s="301" t="s">
        <v>45</v>
      </c>
      <c r="AR116" s="302"/>
      <c r="AS116" s="151"/>
      <c r="AT116" s="151"/>
      <c r="AU116" s="151"/>
      <c r="AV116" s="151"/>
      <c r="AW116" s="151"/>
      <c r="AX116" s="151"/>
      <c r="AY116" s="151"/>
      <c r="AZ116" s="151"/>
      <c r="BA116" s="151"/>
      <c r="BB116" s="151"/>
      <c r="BC116" s="151"/>
      <c r="BD116" s="151"/>
      <c r="BE116" s="151"/>
      <c r="BF116" s="151"/>
      <c r="BG116" s="151"/>
      <c r="BH116" s="152"/>
      <c r="BI116" s="152"/>
      <c r="BJ116" s="147"/>
      <c r="BK116" s="147"/>
      <c r="BL116" s="147"/>
      <c r="BM116" s="147"/>
      <c r="BN116" s="147"/>
    </row>
    <row r="117" spans="2:66" ht="20.25" customHeight="1" x14ac:dyDescent="0.4">
      <c r="B117" s="123"/>
      <c r="C117" s="123"/>
      <c r="D117" s="123"/>
      <c r="E117" s="123"/>
      <c r="F117" s="123"/>
      <c r="G117" s="145"/>
      <c r="H117" s="145"/>
      <c r="I117" s="145"/>
      <c r="J117" s="145"/>
      <c r="K117" s="145"/>
      <c r="L117" s="145"/>
      <c r="M117" s="146"/>
      <c r="N117" s="153"/>
      <c r="O117" s="297" t="s">
        <v>9</v>
      </c>
      <c r="P117" s="297"/>
      <c r="Q117" s="298">
        <f>SUMIFS($BF$19:$BG$108,$G$19:$H$108,"看護職員",$M$19:$N$108,"D")+SUMIFS($BF$19:$BG$108,$I$19:$J$108,"看護職員",$K$19:$L$108,"D")</f>
        <v>0</v>
      </c>
      <c r="R117" s="298"/>
      <c r="S117" s="294">
        <f>SUMIFS($BH$19:$BI$108,$G$19:$H$108,"看護職員",$M$19:$N$108,"D")+SUMIFS($BH$19:$BI$108,$I$19:$J$108,"看護職員",$K$19:$L$108,"D")</f>
        <v>0</v>
      </c>
      <c r="T117" s="294"/>
      <c r="U117" s="153"/>
      <c r="V117" s="299">
        <v>0</v>
      </c>
      <c r="W117" s="299"/>
      <c r="X117" s="300">
        <v>0</v>
      </c>
      <c r="Y117" s="300"/>
      <c r="Z117" s="155"/>
      <c r="AA117" s="301" t="s">
        <v>45</v>
      </c>
      <c r="AB117" s="302"/>
      <c r="AD117" s="151"/>
      <c r="AE117" s="297" t="s">
        <v>9</v>
      </c>
      <c r="AF117" s="297"/>
      <c r="AG117" s="298">
        <f>SUMIFS($BF$19:$BG$108,$G$19:$H$108,"介護職員",$M$19:$N$108,"D")+SUMIFS($BF$19:$BG$108,$I$19:$J$108,"介護職員",$K$19:$L$108,"D")</f>
        <v>0</v>
      </c>
      <c r="AH117" s="298"/>
      <c r="AI117" s="294">
        <f>SUMIFS($BH$19:$BI$108,$G$19:$H$108,"介護職員",$M$19:$N$108,"D")+SUMIFS($BH$19:$BI$108,$I$19:$J$108,"介護職員",$K$19:$L$108,"D")</f>
        <v>0</v>
      </c>
      <c r="AJ117" s="294"/>
      <c r="AK117" s="153"/>
      <c r="AL117" s="299">
        <v>0</v>
      </c>
      <c r="AM117" s="299"/>
      <c r="AN117" s="300">
        <v>0</v>
      </c>
      <c r="AO117" s="300"/>
      <c r="AP117" s="155"/>
      <c r="AQ117" s="301" t="s">
        <v>45</v>
      </c>
      <c r="AR117" s="302"/>
      <c r="AS117" s="151"/>
      <c r="AT117" s="151"/>
      <c r="AU117" s="153" t="s">
        <v>175</v>
      </c>
      <c r="AV117" s="153"/>
      <c r="AW117" s="153"/>
      <c r="AX117" s="153"/>
      <c r="AY117" s="153"/>
      <c r="AZ117" s="153"/>
      <c r="BA117" s="151"/>
      <c r="BB117" s="151"/>
      <c r="BC117" s="151"/>
      <c r="BD117" s="151"/>
      <c r="BE117" s="151"/>
      <c r="BF117" s="151"/>
      <c r="BG117" s="151"/>
      <c r="BH117" s="152"/>
      <c r="BI117" s="152"/>
      <c r="BJ117" s="147"/>
      <c r="BK117" s="147"/>
      <c r="BL117" s="147"/>
      <c r="BM117" s="147"/>
      <c r="BN117" s="147"/>
    </row>
    <row r="118" spans="2:66" ht="20.25" customHeight="1" x14ac:dyDescent="0.4">
      <c r="B118" s="123"/>
      <c r="C118" s="123"/>
      <c r="D118" s="123"/>
      <c r="E118" s="123"/>
      <c r="F118" s="123"/>
      <c r="G118" s="145"/>
      <c r="H118" s="145"/>
      <c r="I118" s="145"/>
      <c r="J118" s="145"/>
      <c r="K118" s="145"/>
      <c r="L118" s="145"/>
      <c r="M118" s="146"/>
      <c r="N118" s="153"/>
      <c r="O118" s="297" t="s">
        <v>158</v>
      </c>
      <c r="P118" s="297"/>
      <c r="Q118" s="298">
        <f>SUM(Q114:R117)</f>
        <v>560</v>
      </c>
      <c r="R118" s="298"/>
      <c r="S118" s="294">
        <f>SUM(S114:T117)</f>
        <v>130.66666666666666</v>
      </c>
      <c r="T118" s="294"/>
      <c r="U118" s="153"/>
      <c r="V118" s="298">
        <f>SUM(V114:W117)</f>
        <v>80</v>
      </c>
      <c r="W118" s="298"/>
      <c r="X118" s="294">
        <f>SUM(X114:Y117)</f>
        <v>20</v>
      </c>
      <c r="Y118" s="294"/>
      <c r="Z118" s="155"/>
      <c r="AA118" s="295">
        <f>SUM(AA114:AB115)</f>
        <v>3</v>
      </c>
      <c r="AB118" s="296"/>
      <c r="AD118" s="151"/>
      <c r="AE118" s="297" t="s">
        <v>158</v>
      </c>
      <c r="AF118" s="297"/>
      <c r="AG118" s="298">
        <f>SUM(AG114:AH117)</f>
        <v>2176</v>
      </c>
      <c r="AH118" s="298"/>
      <c r="AI118" s="294">
        <f>SUM(AI114:AJ117)</f>
        <v>451.73333333333335</v>
      </c>
      <c r="AJ118" s="294"/>
      <c r="AK118" s="153"/>
      <c r="AL118" s="298">
        <f>SUM(AL114:AM117)</f>
        <v>512</v>
      </c>
      <c r="AM118" s="298"/>
      <c r="AN118" s="294">
        <f>SUM(AN114:AO117)</f>
        <v>128</v>
      </c>
      <c r="AO118" s="294"/>
      <c r="AP118" s="155"/>
      <c r="AQ118" s="295">
        <f>SUM(AQ114:AR115)</f>
        <v>16</v>
      </c>
      <c r="AR118" s="296"/>
      <c r="AS118" s="151"/>
      <c r="AT118" s="151"/>
      <c r="AU118" s="297" t="s">
        <v>4</v>
      </c>
      <c r="AV118" s="297"/>
      <c r="AW118" s="297" t="s">
        <v>5</v>
      </c>
      <c r="AX118" s="297"/>
      <c r="AY118" s="297"/>
      <c r="AZ118" s="297"/>
      <c r="BA118" s="151"/>
      <c r="BB118" s="151"/>
      <c r="BC118" s="151"/>
      <c r="BD118" s="151"/>
      <c r="BE118" s="151"/>
      <c r="BF118" s="151"/>
      <c r="BG118" s="151"/>
      <c r="BH118" s="152"/>
      <c r="BI118" s="152"/>
      <c r="BJ118" s="147"/>
      <c r="BK118" s="147"/>
      <c r="BL118" s="147"/>
      <c r="BM118" s="147"/>
      <c r="BN118" s="147"/>
    </row>
    <row r="119" spans="2:66" ht="20.25" customHeight="1" x14ac:dyDescent="0.4">
      <c r="B119" s="123"/>
      <c r="C119" s="123"/>
      <c r="D119" s="123"/>
      <c r="E119" s="123"/>
      <c r="F119" s="123"/>
      <c r="G119" s="145"/>
      <c r="H119" s="145"/>
      <c r="I119" s="145"/>
      <c r="J119" s="145"/>
      <c r="K119" s="145"/>
      <c r="L119" s="145"/>
      <c r="M119" s="146"/>
      <c r="N119" s="146"/>
      <c r="O119" s="145"/>
      <c r="P119" s="145"/>
      <c r="Q119" s="145"/>
      <c r="R119" s="145"/>
      <c r="S119" s="147"/>
      <c r="T119" s="147"/>
      <c r="U119" s="147"/>
      <c r="V119" s="148"/>
      <c r="W119" s="148"/>
      <c r="X119" s="148"/>
      <c r="Y119" s="149"/>
      <c r="Z119" s="150"/>
      <c r="AA119" s="151"/>
      <c r="AB119" s="151"/>
      <c r="AC119" s="151"/>
      <c r="AD119" s="151"/>
      <c r="AE119" s="145"/>
      <c r="AF119" s="145"/>
      <c r="AG119" s="145"/>
      <c r="AH119" s="145"/>
      <c r="AI119" s="147"/>
      <c r="AJ119" s="147"/>
      <c r="AK119" s="147"/>
      <c r="AL119" s="148"/>
      <c r="AM119" s="148"/>
      <c r="AN119" s="148"/>
      <c r="AO119" s="149"/>
      <c r="AP119" s="150"/>
      <c r="AQ119" s="151"/>
      <c r="AR119" s="151"/>
      <c r="AS119" s="151"/>
      <c r="AT119" s="151"/>
      <c r="AU119" s="297" t="s">
        <v>6</v>
      </c>
      <c r="AV119" s="297"/>
      <c r="AW119" s="297" t="s">
        <v>118</v>
      </c>
      <c r="AX119" s="297"/>
      <c r="AY119" s="297"/>
      <c r="AZ119" s="297"/>
      <c r="BA119" s="151"/>
      <c r="BB119" s="151"/>
      <c r="BC119" s="151"/>
      <c r="BD119" s="151"/>
      <c r="BE119" s="151"/>
      <c r="BF119" s="151"/>
      <c r="BG119" s="151"/>
      <c r="BH119" s="152"/>
      <c r="BI119" s="152"/>
      <c r="BJ119" s="147"/>
      <c r="BK119" s="147"/>
      <c r="BL119" s="147"/>
      <c r="BM119" s="147"/>
      <c r="BN119" s="147"/>
    </row>
    <row r="120" spans="2:66" ht="20.25" customHeight="1" x14ac:dyDescent="0.4">
      <c r="B120" s="123"/>
      <c r="C120" s="123"/>
      <c r="D120" s="123"/>
      <c r="E120" s="123"/>
      <c r="F120" s="123"/>
      <c r="G120" s="145"/>
      <c r="H120" s="145"/>
      <c r="I120" s="145"/>
      <c r="J120" s="145"/>
      <c r="K120" s="145"/>
      <c r="L120" s="145"/>
      <c r="M120" s="146"/>
      <c r="N120" s="146"/>
      <c r="O120" s="154" t="s">
        <v>161</v>
      </c>
      <c r="P120" s="153"/>
      <c r="Q120" s="153"/>
      <c r="R120" s="153"/>
      <c r="S120" s="153"/>
      <c r="T120" s="153"/>
      <c r="U120" s="153"/>
      <c r="V120" s="153"/>
      <c r="W120" s="153"/>
      <c r="X120" s="158"/>
      <c r="Y120" s="158"/>
      <c r="Z120" s="153"/>
      <c r="AA120" s="153"/>
      <c r="AB120" s="153"/>
      <c r="AC120" s="151"/>
      <c r="AD120" s="151"/>
      <c r="AE120" s="154" t="s">
        <v>161</v>
      </c>
      <c r="AF120" s="153"/>
      <c r="AG120" s="153"/>
      <c r="AH120" s="153"/>
      <c r="AI120" s="153"/>
      <c r="AJ120" s="153"/>
      <c r="AK120" s="153"/>
      <c r="AL120" s="153"/>
      <c r="AM120" s="153"/>
      <c r="AN120" s="158"/>
      <c r="AO120" s="158"/>
      <c r="AP120" s="153"/>
      <c r="AQ120" s="153"/>
      <c r="AR120" s="153"/>
      <c r="AS120" s="151"/>
      <c r="AT120" s="151"/>
      <c r="AU120" s="297" t="s">
        <v>7</v>
      </c>
      <c r="AV120" s="297"/>
      <c r="AW120" s="297" t="s">
        <v>119</v>
      </c>
      <c r="AX120" s="297"/>
      <c r="AY120" s="297"/>
      <c r="AZ120" s="297"/>
      <c r="BA120" s="151"/>
      <c r="BB120" s="151"/>
      <c r="BC120" s="151"/>
      <c r="BD120" s="151"/>
      <c r="BE120" s="151"/>
      <c r="BF120" s="151"/>
      <c r="BG120" s="151"/>
      <c r="BH120" s="152"/>
      <c r="BI120" s="152"/>
      <c r="BJ120" s="147"/>
      <c r="BK120" s="147"/>
      <c r="BL120" s="147"/>
      <c r="BM120" s="147"/>
      <c r="BN120" s="147"/>
    </row>
    <row r="121" spans="2:66" ht="20.25" customHeight="1" x14ac:dyDescent="0.4">
      <c r="B121" s="123"/>
      <c r="C121" s="123"/>
      <c r="D121" s="123"/>
      <c r="E121" s="123"/>
      <c r="F121" s="123"/>
      <c r="G121" s="145"/>
      <c r="H121" s="145"/>
      <c r="I121" s="145"/>
      <c r="J121" s="145"/>
      <c r="K121" s="145"/>
      <c r="L121" s="145"/>
      <c r="M121" s="146"/>
      <c r="N121" s="146"/>
      <c r="O121" s="153" t="s">
        <v>162</v>
      </c>
      <c r="P121" s="153"/>
      <c r="Q121" s="153"/>
      <c r="R121" s="153"/>
      <c r="S121" s="153"/>
      <c r="T121" s="153" t="s">
        <v>163</v>
      </c>
      <c r="U121" s="153"/>
      <c r="V121" s="153"/>
      <c r="W121" s="153"/>
      <c r="X121" s="154"/>
      <c r="Y121" s="153"/>
      <c r="Z121" s="153"/>
      <c r="AA121" s="153"/>
      <c r="AB121" s="153"/>
      <c r="AC121" s="151"/>
      <c r="AD121" s="151"/>
      <c r="AE121" s="153" t="s">
        <v>162</v>
      </c>
      <c r="AF121" s="153"/>
      <c r="AG121" s="153"/>
      <c r="AH121" s="153"/>
      <c r="AI121" s="153"/>
      <c r="AJ121" s="153" t="s">
        <v>163</v>
      </c>
      <c r="AK121" s="153"/>
      <c r="AL121" s="153"/>
      <c r="AM121" s="153"/>
      <c r="AN121" s="154"/>
      <c r="AO121" s="153"/>
      <c r="AP121" s="153"/>
      <c r="AQ121" s="153"/>
      <c r="AR121" s="153"/>
      <c r="AS121" s="151"/>
      <c r="AT121" s="151"/>
      <c r="AU121" s="297" t="s">
        <v>8</v>
      </c>
      <c r="AV121" s="297"/>
      <c r="AW121" s="297" t="s">
        <v>120</v>
      </c>
      <c r="AX121" s="297"/>
      <c r="AY121" s="297"/>
      <c r="AZ121" s="297"/>
      <c r="BA121" s="151"/>
      <c r="BB121" s="151"/>
      <c r="BC121" s="151"/>
      <c r="BD121" s="151"/>
      <c r="BE121" s="151"/>
      <c r="BF121" s="151"/>
      <c r="BG121" s="151"/>
      <c r="BH121" s="152"/>
      <c r="BI121" s="152"/>
      <c r="BJ121" s="147"/>
      <c r="BK121" s="147"/>
      <c r="BL121" s="147"/>
      <c r="BM121" s="147"/>
      <c r="BN121" s="147"/>
    </row>
    <row r="122" spans="2:66" ht="20.25" customHeight="1" x14ac:dyDescent="0.4">
      <c r="B122" s="123"/>
      <c r="C122" s="123"/>
      <c r="D122" s="123"/>
      <c r="E122" s="123"/>
      <c r="F122" s="123"/>
      <c r="G122" s="145"/>
      <c r="H122" s="145"/>
      <c r="I122" s="145"/>
      <c r="J122" s="145"/>
      <c r="K122" s="145"/>
      <c r="L122" s="145"/>
      <c r="M122" s="146"/>
      <c r="N122" s="146"/>
      <c r="O122" s="153" t="str">
        <f>IF($BI$3="計画","対象時間数（週平均）","対象時間数（当月合計）")</f>
        <v>対象時間数（当月合計）</v>
      </c>
      <c r="P122" s="153"/>
      <c r="Q122" s="153"/>
      <c r="R122" s="153"/>
      <c r="S122" s="153"/>
      <c r="T122" s="153" t="str">
        <f>IF($BI$3="計画","週に勤務すべき時間数","当月に勤務すべき時間数")</f>
        <v>当月に勤務すべき時間数</v>
      </c>
      <c r="U122" s="153"/>
      <c r="V122" s="153"/>
      <c r="W122" s="153"/>
      <c r="X122" s="154"/>
      <c r="Y122" s="153" t="s">
        <v>164</v>
      </c>
      <c r="Z122" s="153"/>
      <c r="AA122" s="153"/>
      <c r="AB122" s="153"/>
      <c r="AC122" s="151"/>
      <c r="AD122" s="151"/>
      <c r="AE122" s="153" t="str">
        <f>IF($BI$3="計画","対象時間数（週平均）","対象時間数（当月合計）")</f>
        <v>対象時間数（当月合計）</v>
      </c>
      <c r="AF122" s="153"/>
      <c r="AG122" s="153"/>
      <c r="AH122" s="153"/>
      <c r="AI122" s="153"/>
      <c r="AJ122" s="153" t="str">
        <f>IF($BI$3="計画","週に勤務すべき時間数","当月に勤務すべき時間数")</f>
        <v>当月に勤務すべき時間数</v>
      </c>
      <c r="AK122" s="153"/>
      <c r="AL122" s="153"/>
      <c r="AM122" s="153"/>
      <c r="AN122" s="154"/>
      <c r="AO122" s="153" t="s">
        <v>164</v>
      </c>
      <c r="AP122" s="153"/>
      <c r="AQ122" s="153"/>
      <c r="AR122" s="153"/>
      <c r="AS122" s="151"/>
      <c r="AT122" s="151"/>
      <c r="AU122" s="297" t="s">
        <v>9</v>
      </c>
      <c r="AV122" s="297"/>
      <c r="AW122" s="297" t="s">
        <v>176</v>
      </c>
      <c r="AX122" s="297"/>
      <c r="AY122" s="297"/>
      <c r="AZ122" s="297"/>
      <c r="BA122" s="151"/>
      <c r="BB122" s="151"/>
      <c r="BC122" s="151"/>
      <c r="BD122" s="151"/>
      <c r="BE122" s="151"/>
      <c r="BF122" s="151"/>
      <c r="BG122" s="151"/>
      <c r="BH122" s="152"/>
      <c r="BI122" s="152"/>
      <c r="BJ122" s="147"/>
      <c r="BK122" s="147"/>
      <c r="BL122" s="147"/>
      <c r="BM122" s="147"/>
      <c r="BN122" s="147"/>
    </row>
    <row r="123" spans="2:66" ht="20.25" customHeight="1" x14ac:dyDescent="0.4">
      <c r="O123" s="306">
        <f>IF($BI$3="計画",X118,V118)</f>
        <v>80</v>
      </c>
      <c r="P123" s="297"/>
      <c r="Q123" s="297"/>
      <c r="R123" s="297"/>
      <c r="S123" s="157" t="s">
        <v>165</v>
      </c>
      <c r="T123" s="297">
        <f>IF($BI$3="計画",$BE$5,$BI$5)</f>
        <v>160</v>
      </c>
      <c r="U123" s="297"/>
      <c r="V123" s="297"/>
      <c r="W123" s="297"/>
      <c r="X123" s="157" t="s">
        <v>166</v>
      </c>
      <c r="Y123" s="303">
        <f>ROUNDDOWN(O123/T123,1)</f>
        <v>0.5</v>
      </c>
      <c r="Z123" s="303"/>
      <c r="AA123" s="303"/>
      <c r="AB123" s="303"/>
      <c r="AE123" s="306">
        <f>IF($BI$3="計画",AN118,AL118)</f>
        <v>512</v>
      </c>
      <c r="AF123" s="297"/>
      <c r="AG123" s="297"/>
      <c r="AH123" s="297"/>
      <c r="AI123" s="157" t="s">
        <v>165</v>
      </c>
      <c r="AJ123" s="297">
        <f>IF($BI$3="計画",$BE$5,$BI$5)</f>
        <v>160</v>
      </c>
      <c r="AK123" s="297"/>
      <c r="AL123" s="297"/>
      <c r="AM123" s="297"/>
      <c r="AN123" s="157" t="s">
        <v>166</v>
      </c>
      <c r="AO123" s="303">
        <f>ROUNDDOWN(AE123/AJ123,1)</f>
        <v>3.2</v>
      </c>
      <c r="AP123" s="303"/>
      <c r="AQ123" s="303"/>
      <c r="AR123" s="303"/>
    </row>
    <row r="124" spans="2:66" ht="20.25" customHeight="1" x14ac:dyDescent="0.4">
      <c r="O124" s="153"/>
      <c r="P124" s="153"/>
      <c r="Q124" s="153"/>
      <c r="R124" s="153"/>
      <c r="S124" s="153"/>
      <c r="T124" s="153"/>
      <c r="U124" s="153"/>
      <c r="V124" s="153"/>
      <c r="W124" s="153"/>
      <c r="X124" s="154"/>
      <c r="Y124" s="153" t="s">
        <v>167</v>
      </c>
      <c r="Z124" s="153"/>
      <c r="AA124" s="153"/>
      <c r="AB124" s="153"/>
      <c r="AE124" s="153"/>
      <c r="AF124" s="153"/>
      <c r="AG124" s="153"/>
      <c r="AH124" s="153"/>
      <c r="AI124" s="153"/>
      <c r="AJ124" s="153"/>
      <c r="AK124" s="153"/>
      <c r="AL124" s="153"/>
      <c r="AM124" s="153"/>
      <c r="AN124" s="154"/>
      <c r="AO124" s="153" t="s">
        <v>167</v>
      </c>
      <c r="AP124" s="153"/>
      <c r="AQ124" s="153"/>
      <c r="AR124" s="153"/>
    </row>
    <row r="125" spans="2:66" ht="20.25" customHeight="1" x14ac:dyDescent="0.4">
      <c r="O125" s="153" t="s">
        <v>220</v>
      </c>
      <c r="P125" s="153"/>
      <c r="Q125" s="153"/>
      <c r="R125" s="153"/>
      <c r="S125" s="153"/>
      <c r="T125" s="153"/>
      <c r="U125" s="153"/>
      <c r="V125" s="153"/>
      <c r="W125" s="153"/>
      <c r="X125" s="154"/>
      <c r="Y125" s="153"/>
      <c r="Z125" s="153"/>
      <c r="AA125" s="153"/>
      <c r="AB125" s="153"/>
      <c r="AE125" s="153" t="s">
        <v>221</v>
      </c>
      <c r="AF125" s="153"/>
      <c r="AG125" s="153"/>
      <c r="AH125" s="153"/>
      <c r="AI125" s="153"/>
      <c r="AJ125" s="153"/>
      <c r="AK125" s="153"/>
      <c r="AL125" s="153"/>
      <c r="AM125" s="153"/>
      <c r="AN125" s="154"/>
      <c r="AO125" s="153"/>
      <c r="AP125" s="153"/>
      <c r="AQ125" s="153"/>
      <c r="AR125" s="153"/>
    </row>
    <row r="126" spans="2:66" ht="20.25" customHeight="1" x14ac:dyDescent="0.4">
      <c r="O126" s="153" t="s">
        <v>154</v>
      </c>
      <c r="P126" s="153"/>
      <c r="Q126" s="153"/>
      <c r="R126" s="153"/>
      <c r="S126" s="153"/>
      <c r="T126" s="153"/>
      <c r="U126" s="153"/>
      <c r="V126" s="153"/>
      <c r="W126" s="153"/>
      <c r="X126" s="154"/>
      <c r="Y126" s="292"/>
      <c r="Z126" s="292"/>
      <c r="AA126" s="292"/>
      <c r="AB126" s="292"/>
      <c r="AE126" s="153" t="s">
        <v>154</v>
      </c>
      <c r="AF126" s="153"/>
      <c r="AG126" s="153"/>
      <c r="AH126" s="153"/>
      <c r="AI126" s="153"/>
      <c r="AJ126" s="153"/>
      <c r="AK126" s="153"/>
      <c r="AL126" s="153"/>
      <c r="AM126" s="153"/>
      <c r="AN126" s="154"/>
      <c r="AO126" s="292"/>
      <c r="AP126" s="292"/>
      <c r="AQ126" s="292"/>
      <c r="AR126" s="292"/>
    </row>
    <row r="127" spans="2:66" ht="20.25" customHeight="1" x14ac:dyDescent="0.4">
      <c r="O127" s="155" t="s">
        <v>168</v>
      </c>
      <c r="P127" s="155"/>
      <c r="Q127" s="155"/>
      <c r="R127" s="155"/>
      <c r="S127" s="155"/>
      <c r="T127" s="153" t="s">
        <v>169</v>
      </c>
      <c r="U127" s="155"/>
      <c r="V127" s="155"/>
      <c r="W127" s="155"/>
      <c r="X127" s="155"/>
      <c r="Y127" s="293" t="s">
        <v>158</v>
      </c>
      <c r="Z127" s="293"/>
      <c r="AA127" s="293"/>
      <c r="AB127" s="293"/>
      <c r="AE127" s="155" t="s">
        <v>168</v>
      </c>
      <c r="AF127" s="155"/>
      <c r="AG127" s="155"/>
      <c r="AH127" s="155"/>
      <c r="AI127" s="155"/>
      <c r="AJ127" s="153" t="s">
        <v>169</v>
      </c>
      <c r="AK127" s="155"/>
      <c r="AL127" s="155"/>
      <c r="AM127" s="155"/>
      <c r="AN127" s="155"/>
      <c r="AO127" s="293" t="s">
        <v>158</v>
      </c>
      <c r="AP127" s="293"/>
      <c r="AQ127" s="293"/>
      <c r="AR127" s="293"/>
    </row>
    <row r="128" spans="2:66" ht="20.25" customHeight="1" x14ac:dyDescent="0.4">
      <c r="O128" s="297">
        <f>AA118</f>
        <v>3</v>
      </c>
      <c r="P128" s="297"/>
      <c r="Q128" s="297"/>
      <c r="R128" s="297"/>
      <c r="S128" s="157" t="s">
        <v>172</v>
      </c>
      <c r="T128" s="303">
        <f>Y123</f>
        <v>0.5</v>
      </c>
      <c r="U128" s="303"/>
      <c r="V128" s="303"/>
      <c r="W128" s="303"/>
      <c r="X128" s="157" t="s">
        <v>166</v>
      </c>
      <c r="Y128" s="291">
        <f>ROUNDDOWN(O128+T128,1)</f>
        <v>3.5</v>
      </c>
      <c r="Z128" s="291"/>
      <c r="AA128" s="291"/>
      <c r="AB128" s="291"/>
      <c r="AC128" s="122"/>
      <c r="AD128" s="122"/>
      <c r="AE128" s="304">
        <f>AQ118</f>
        <v>16</v>
      </c>
      <c r="AF128" s="304"/>
      <c r="AG128" s="304"/>
      <c r="AH128" s="304"/>
      <c r="AI128" s="123" t="s">
        <v>172</v>
      </c>
      <c r="AJ128" s="305">
        <f>AO123</f>
        <v>3.2</v>
      </c>
      <c r="AK128" s="305"/>
      <c r="AL128" s="305"/>
      <c r="AM128" s="305"/>
      <c r="AN128" s="123" t="s">
        <v>166</v>
      </c>
      <c r="AO128" s="291">
        <f>ROUNDDOWN(AE128+AJ128,1)</f>
        <v>19.2</v>
      </c>
      <c r="AP128" s="291"/>
      <c r="AQ128" s="291"/>
      <c r="AR128" s="291"/>
    </row>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row r="139" ht="20.25" customHeight="1" x14ac:dyDescent="0.4"/>
    <row r="140" ht="20.25" customHeight="1" x14ac:dyDescent="0.4"/>
    <row r="141" ht="20.25" customHeight="1" x14ac:dyDescent="0.4"/>
    <row r="142" ht="20.25" customHeight="1" x14ac:dyDescent="0.4"/>
    <row r="143" ht="20.25" customHeight="1" x14ac:dyDescent="0.4"/>
    <row r="144" ht="20.25" customHeight="1" x14ac:dyDescent="0.4"/>
    <row r="145" ht="20.25" customHeight="1" x14ac:dyDescent="0.4"/>
    <row r="146" ht="20.25" customHeight="1" x14ac:dyDescent="0.4"/>
    <row r="147" ht="20.25" customHeight="1" x14ac:dyDescent="0.4"/>
    <row r="148" ht="20.25" customHeight="1" x14ac:dyDescent="0.4"/>
    <row r="175" spans="1:63" x14ac:dyDescent="0.4">
      <c r="A175" s="15"/>
      <c r="B175" s="15"/>
      <c r="C175" s="15"/>
      <c r="D175" s="15"/>
      <c r="E175" s="15"/>
      <c r="F175" s="15"/>
      <c r="G175" s="16"/>
      <c r="H175" s="16"/>
      <c r="I175" s="16"/>
      <c r="J175" s="16"/>
      <c r="K175" s="16"/>
      <c r="L175" s="16"/>
      <c r="M175" s="16"/>
      <c r="N175" s="16"/>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4"/>
      <c r="BE175" s="14"/>
      <c r="BF175" s="14"/>
      <c r="BG175" s="14"/>
      <c r="BH175" s="14"/>
      <c r="BI175" s="14"/>
      <c r="BJ175" s="14"/>
      <c r="BK175" s="14"/>
    </row>
    <row r="176" spans="1:63" x14ac:dyDescent="0.4">
      <c r="A176" s="15"/>
      <c r="B176" s="15"/>
      <c r="C176" s="15"/>
      <c r="D176" s="15"/>
      <c r="E176" s="15"/>
      <c r="F176" s="15"/>
      <c r="G176" s="16"/>
      <c r="H176" s="16"/>
      <c r="I176" s="16"/>
      <c r="J176" s="16"/>
      <c r="K176" s="16"/>
      <c r="L176" s="16"/>
      <c r="M176" s="16"/>
      <c r="N176" s="16"/>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4"/>
      <c r="BE176" s="14"/>
      <c r="BF176" s="14"/>
      <c r="BG176" s="14"/>
      <c r="BH176" s="14"/>
      <c r="BI176" s="14"/>
      <c r="BJ176" s="14"/>
      <c r="BK176" s="14"/>
    </row>
    <row r="177" spans="1:22" x14ac:dyDescent="0.4">
      <c r="A177" s="15"/>
      <c r="B177" s="15"/>
      <c r="C177" s="15"/>
      <c r="D177" s="15"/>
      <c r="E177" s="15"/>
      <c r="F177" s="15"/>
      <c r="G177" s="18"/>
      <c r="H177" s="18"/>
      <c r="I177" s="18"/>
      <c r="J177" s="18"/>
      <c r="K177" s="18"/>
      <c r="L177" s="18"/>
      <c r="M177" s="18"/>
      <c r="N177" s="18"/>
      <c r="O177" s="16"/>
      <c r="P177" s="16"/>
      <c r="Q177" s="15"/>
      <c r="R177" s="15"/>
      <c r="S177" s="15"/>
      <c r="T177" s="15"/>
      <c r="U177" s="15"/>
      <c r="V177" s="15"/>
    </row>
    <row r="178" spans="1:22" x14ac:dyDescent="0.4">
      <c r="A178" s="15"/>
      <c r="B178" s="15"/>
      <c r="C178" s="15"/>
      <c r="D178" s="15"/>
      <c r="E178" s="15"/>
      <c r="F178" s="15"/>
      <c r="G178" s="18"/>
      <c r="H178" s="18"/>
      <c r="I178" s="18"/>
      <c r="J178" s="18"/>
      <c r="K178" s="18"/>
      <c r="L178" s="18"/>
      <c r="M178" s="18"/>
      <c r="N178" s="18"/>
      <c r="O178" s="16"/>
      <c r="P178" s="16"/>
      <c r="Q178" s="15"/>
      <c r="R178" s="15"/>
      <c r="S178" s="15"/>
      <c r="T178" s="15"/>
      <c r="U178" s="15"/>
      <c r="V178" s="15"/>
    </row>
    <row r="179" spans="1:22" x14ac:dyDescent="0.4">
      <c r="G179" s="3"/>
      <c r="H179" s="3"/>
      <c r="I179" s="3"/>
      <c r="J179" s="3"/>
      <c r="K179" s="3"/>
      <c r="L179" s="3"/>
      <c r="M179" s="3"/>
      <c r="N179" s="3"/>
    </row>
    <row r="180" spans="1:22" x14ac:dyDescent="0.4">
      <c r="G180" s="3"/>
      <c r="H180" s="3"/>
      <c r="I180" s="3"/>
      <c r="J180" s="3"/>
      <c r="K180" s="3"/>
      <c r="L180" s="3"/>
      <c r="M180" s="3"/>
      <c r="N180" s="3"/>
    </row>
    <row r="181" spans="1:22" x14ac:dyDescent="0.4">
      <c r="G181" s="3"/>
      <c r="H181" s="3"/>
      <c r="I181" s="3"/>
      <c r="J181" s="3"/>
      <c r="K181" s="3"/>
      <c r="L181" s="3"/>
      <c r="M181" s="3"/>
      <c r="N181" s="3"/>
    </row>
    <row r="182" spans="1:22" x14ac:dyDescent="0.4">
      <c r="G182" s="3"/>
      <c r="H182" s="3"/>
      <c r="I182" s="3"/>
      <c r="J182" s="3"/>
      <c r="K182" s="3"/>
      <c r="L182" s="3"/>
      <c r="M182" s="3"/>
      <c r="N182" s="3"/>
    </row>
  </sheetData>
  <sheetProtection sheet="1" insertRows="0" deleteRows="0"/>
  <mergeCells count="767">
    <mergeCell ref="Q12:S12"/>
    <mergeCell ref="U12:W12"/>
    <mergeCell ref="BA5:BB5"/>
    <mergeCell ref="BE5:BF5"/>
    <mergeCell ref="BI5:BJ5"/>
    <mergeCell ref="BI7:BJ7"/>
    <mergeCell ref="AA9:AB9"/>
    <mergeCell ref="AX1:BM1"/>
    <mergeCell ref="AG2:AH2"/>
    <mergeCell ref="AJ2:AK2"/>
    <mergeCell ref="AN2:AO2"/>
    <mergeCell ref="AX2:BM2"/>
    <mergeCell ref="BI3:BL3"/>
    <mergeCell ref="Q11:S11"/>
    <mergeCell ref="U11:W11"/>
    <mergeCell ref="BC10:BD10"/>
    <mergeCell ref="BK10:BL10"/>
    <mergeCell ref="AP10:AQ10"/>
    <mergeCell ref="AX10:AY10"/>
    <mergeCell ref="AX12:AY12"/>
    <mergeCell ref="B14:B18"/>
    <mergeCell ref="C14:C18"/>
    <mergeCell ref="D14:F18"/>
    <mergeCell ref="G14:H18"/>
    <mergeCell ref="M14:N18"/>
    <mergeCell ref="O14:R18"/>
    <mergeCell ref="S14:U18"/>
    <mergeCell ref="V14:Z18"/>
    <mergeCell ref="AA14:BE14"/>
    <mergeCell ref="BF14:BG18"/>
    <mergeCell ref="BH14:BI18"/>
    <mergeCell ref="BJ14:BN18"/>
    <mergeCell ref="AA15:AG15"/>
    <mergeCell ref="AH15:AN15"/>
    <mergeCell ref="AO15:AU15"/>
    <mergeCell ref="AV15:BB15"/>
    <mergeCell ref="BC15:BE15"/>
    <mergeCell ref="BK12:BL12"/>
    <mergeCell ref="BJ19:BN21"/>
    <mergeCell ref="G20:H20"/>
    <mergeCell ref="M20:N20"/>
    <mergeCell ref="O20:R20"/>
    <mergeCell ref="BF20:BG20"/>
    <mergeCell ref="BH20:BI20"/>
    <mergeCell ref="G21:H21"/>
    <mergeCell ref="M21:N21"/>
    <mergeCell ref="G19:H19"/>
    <mergeCell ref="M19:N19"/>
    <mergeCell ref="O19:R19"/>
    <mergeCell ref="S19:U21"/>
    <mergeCell ref="O21:R21"/>
    <mergeCell ref="BF21:BG21"/>
    <mergeCell ref="BH21:BI21"/>
    <mergeCell ref="C22:C24"/>
    <mergeCell ref="D22:F24"/>
    <mergeCell ref="G22:H22"/>
    <mergeCell ref="M22:N22"/>
    <mergeCell ref="O22:R22"/>
    <mergeCell ref="S22:U24"/>
    <mergeCell ref="BF22:BG22"/>
    <mergeCell ref="BH22:BI22"/>
    <mergeCell ref="C19:C21"/>
    <mergeCell ref="D19:F21"/>
    <mergeCell ref="I21:J21"/>
    <mergeCell ref="K21:L21"/>
    <mergeCell ref="BF19:BG19"/>
    <mergeCell ref="BH19:BI19"/>
    <mergeCell ref="BJ22:BN24"/>
    <mergeCell ref="G23:H23"/>
    <mergeCell ref="M23:N23"/>
    <mergeCell ref="O23:R23"/>
    <mergeCell ref="BF23:BG23"/>
    <mergeCell ref="BH23:BI23"/>
    <mergeCell ref="G24:H24"/>
    <mergeCell ref="M24:N24"/>
    <mergeCell ref="O24:R24"/>
    <mergeCell ref="BF24:BG24"/>
    <mergeCell ref="BH24:BI24"/>
    <mergeCell ref="I24:J24"/>
    <mergeCell ref="K24:L24"/>
    <mergeCell ref="C25:C27"/>
    <mergeCell ref="D25:F27"/>
    <mergeCell ref="G25:H25"/>
    <mergeCell ref="M25:N25"/>
    <mergeCell ref="O25:R25"/>
    <mergeCell ref="S25:U27"/>
    <mergeCell ref="BF25:BG25"/>
    <mergeCell ref="BH25:BI25"/>
    <mergeCell ref="BH27:BI27"/>
    <mergeCell ref="BJ25:BN27"/>
    <mergeCell ref="G26:H26"/>
    <mergeCell ref="M26:N26"/>
    <mergeCell ref="O26:R26"/>
    <mergeCell ref="BF26:BG26"/>
    <mergeCell ref="BH26:BI26"/>
    <mergeCell ref="G27:H27"/>
    <mergeCell ref="M27:N27"/>
    <mergeCell ref="O27:R27"/>
    <mergeCell ref="BF27:BG27"/>
    <mergeCell ref="I27:J27"/>
    <mergeCell ref="K27:L27"/>
    <mergeCell ref="BJ28:BN30"/>
    <mergeCell ref="G29:H29"/>
    <mergeCell ref="M29:N29"/>
    <mergeCell ref="O29:R29"/>
    <mergeCell ref="BF29:BG29"/>
    <mergeCell ref="BH29:BI29"/>
    <mergeCell ref="G30:H30"/>
    <mergeCell ref="M30:N30"/>
    <mergeCell ref="G28:H28"/>
    <mergeCell ref="M28:N28"/>
    <mergeCell ref="O28:R28"/>
    <mergeCell ref="S28:U30"/>
    <mergeCell ref="O30:R30"/>
    <mergeCell ref="BF30:BG30"/>
    <mergeCell ref="BH30:BI30"/>
    <mergeCell ref="C31:C33"/>
    <mergeCell ref="D31:F33"/>
    <mergeCell ref="G31:H31"/>
    <mergeCell ref="M31:N31"/>
    <mergeCell ref="O31:R31"/>
    <mergeCell ref="S31:U33"/>
    <mergeCell ref="BF31:BG31"/>
    <mergeCell ref="BH31:BI31"/>
    <mergeCell ref="C28:C30"/>
    <mergeCell ref="D28:F30"/>
    <mergeCell ref="I30:J30"/>
    <mergeCell ref="K30:L30"/>
    <mergeCell ref="BF28:BG28"/>
    <mergeCell ref="BH28:BI28"/>
    <mergeCell ref="BJ31:BN33"/>
    <mergeCell ref="G32:H32"/>
    <mergeCell ref="M32:N32"/>
    <mergeCell ref="O32:R32"/>
    <mergeCell ref="BF32:BG32"/>
    <mergeCell ref="BH32:BI32"/>
    <mergeCell ref="G33:H33"/>
    <mergeCell ref="M33:N33"/>
    <mergeCell ref="O33:R33"/>
    <mergeCell ref="BF33:BG33"/>
    <mergeCell ref="BH33:BI33"/>
    <mergeCell ref="I33:J33"/>
    <mergeCell ref="K33:L33"/>
    <mergeCell ref="C34:C36"/>
    <mergeCell ref="D34:F36"/>
    <mergeCell ref="G34:H34"/>
    <mergeCell ref="M34:N34"/>
    <mergeCell ref="O34:R34"/>
    <mergeCell ref="S34:U36"/>
    <mergeCell ref="BF34:BG34"/>
    <mergeCell ref="BH34:BI34"/>
    <mergeCell ref="BH36:BI36"/>
    <mergeCell ref="BJ34:BN36"/>
    <mergeCell ref="G35:H35"/>
    <mergeCell ref="M35:N35"/>
    <mergeCell ref="O35:R35"/>
    <mergeCell ref="BF35:BG35"/>
    <mergeCell ref="BH35:BI35"/>
    <mergeCell ref="G36:H36"/>
    <mergeCell ref="M36:N36"/>
    <mergeCell ref="O36:R36"/>
    <mergeCell ref="BF36:BG36"/>
    <mergeCell ref="I36:J36"/>
    <mergeCell ref="K36:L36"/>
    <mergeCell ref="BJ37:BN39"/>
    <mergeCell ref="G38:H38"/>
    <mergeCell ref="M38:N38"/>
    <mergeCell ref="O38:R38"/>
    <mergeCell ref="BF38:BG38"/>
    <mergeCell ref="BH38:BI38"/>
    <mergeCell ref="G39:H39"/>
    <mergeCell ref="M39:N39"/>
    <mergeCell ref="G37:H37"/>
    <mergeCell ref="M37:N37"/>
    <mergeCell ref="O37:R37"/>
    <mergeCell ref="S37:U39"/>
    <mergeCell ref="O39:R39"/>
    <mergeCell ref="BF39:BG39"/>
    <mergeCell ref="BH39:BI39"/>
    <mergeCell ref="C40:C42"/>
    <mergeCell ref="D40:F42"/>
    <mergeCell ref="G40:H40"/>
    <mergeCell ref="M40:N40"/>
    <mergeCell ref="O40:R40"/>
    <mergeCell ref="S40:U42"/>
    <mergeCell ref="BF40:BG40"/>
    <mergeCell ref="BH40:BI40"/>
    <mergeCell ref="C37:C39"/>
    <mergeCell ref="D37:F39"/>
    <mergeCell ref="I39:J39"/>
    <mergeCell ref="K39:L39"/>
    <mergeCell ref="BF37:BG37"/>
    <mergeCell ref="BH37:BI37"/>
    <mergeCell ref="BJ40:BN42"/>
    <mergeCell ref="G41:H41"/>
    <mergeCell ref="M41:N41"/>
    <mergeCell ref="O41:R41"/>
    <mergeCell ref="BF41:BG41"/>
    <mergeCell ref="BH41:BI41"/>
    <mergeCell ref="G42:H42"/>
    <mergeCell ref="M42:N42"/>
    <mergeCell ref="O42:R42"/>
    <mergeCell ref="BF42:BG42"/>
    <mergeCell ref="BH42:BI42"/>
    <mergeCell ref="I42:J42"/>
    <mergeCell ref="K42:L42"/>
    <mergeCell ref="C43:C45"/>
    <mergeCell ref="D43:F45"/>
    <mergeCell ref="G43:H43"/>
    <mergeCell ref="M43:N43"/>
    <mergeCell ref="O43:R43"/>
    <mergeCell ref="S43:U45"/>
    <mergeCell ref="BF43:BG43"/>
    <mergeCell ref="BH43:BI43"/>
    <mergeCell ref="BH45:BI45"/>
    <mergeCell ref="BJ43:BN45"/>
    <mergeCell ref="G44:H44"/>
    <mergeCell ref="M44:N44"/>
    <mergeCell ref="O44:R44"/>
    <mergeCell ref="BF44:BG44"/>
    <mergeCell ref="BH44:BI44"/>
    <mergeCell ref="G45:H45"/>
    <mergeCell ref="M45:N45"/>
    <mergeCell ref="O45:R45"/>
    <mergeCell ref="BF45:BG45"/>
    <mergeCell ref="I45:J45"/>
    <mergeCell ref="K45:L45"/>
    <mergeCell ref="BJ46:BN48"/>
    <mergeCell ref="G47:H47"/>
    <mergeCell ref="M47:N47"/>
    <mergeCell ref="O47:R47"/>
    <mergeCell ref="BF47:BG47"/>
    <mergeCell ref="BH47:BI47"/>
    <mergeCell ref="G48:H48"/>
    <mergeCell ref="M48:N48"/>
    <mergeCell ref="G46:H46"/>
    <mergeCell ref="M46:N46"/>
    <mergeCell ref="O46:R46"/>
    <mergeCell ref="S46:U48"/>
    <mergeCell ref="O48:R48"/>
    <mergeCell ref="BF48:BG48"/>
    <mergeCell ref="BH48:BI48"/>
    <mergeCell ref="C49:C51"/>
    <mergeCell ref="D49:F51"/>
    <mergeCell ref="G49:H49"/>
    <mergeCell ref="M49:N49"/>
    <mergeCell ref="O49:R49"/>
    <mergeCell ref="S49:U51"/>
    <mergeCell ref="BF49:BG49"/>
    <mergeCell ref="BH49:BI49"/>
    <mergeCell ref="C46:C48"/>
    <mergeCell ref="D46:F48"/>
    <mergeCell ref="I48:J48"/>
    <mergeCell ref="K48:L48"/>
    <mergeCell ref="BF46:BG46"/>
    <mergeCell ref="BH46:BI46"/>
    <mergeCell ref="BJ49:BN51"/>
    <mergeCell ref="G50:H50"/>
    <mergeCell ref="M50:N50"/>
    <mergeCell ref="O50:R50"/>
    <mergeCell ref="BF50:BG50"/>
    <mergeCell ref="BH50:BI50"/>
    <mergeCell ref="G51:H51"/>
    <mergeCell ref="M51:N51"/>
    <mergeCell ref="O51:R51"/>
    <mergeCell ref="BF51:BG51"/>
    <mergeCell ref="BH51:BI51"/>
    <mergeCell ref="I51:J51"/>
    <mergeCell ref="K51:L51"/>
    <mergeCell ref="C94:C96"/>
    <mergeCell ref="D94:F96"/>
    <mergeCell ref="G94:H94"/>
    <mergeCell ref="M94:N94"/>
    <mergeCell ref="O94:R94"/>
    <mergeCell ref="S94:U96"/>
    <mergeCell ref="BF94:BG94"/>
    <mergeCell ref="BH94:BI94"/>
    <mergeCell ref="BH96:BI96"/>
    <mergeCell ref="BJ94:BN96"/>
    <mergeCell ref="G95:H95"/>
    <mergeCell ref="M95:N95"/>
    <mergeCell ref="O95:R95"/>
    <mergeCell ref="BF95:BG95"/>
    <mergeCell ref="BH95:BI95"/>
    <mergeCell ref="G96:H96"/>
    <mergeCell ref="M96:N96"/>
    <mergeCell ref="O96:R96"/>
    <mergeCell ref="BF96:BG96"/>
    <mergeCell ref="I96:J96"/>
    <mergeCell ref="K96:L96"/>
    <mergeCell ref="BJ97:BN99"/>
    <mergeCell ref="G98:H98"/>
    <mergeCell ref="M98:N98"/>
    <mergeCell ref="O98:R98"/>
    <mergeCell ref="BF98:BG98"/>
    <mergeCell ref="BH98:BI98"/>
    <mergeCell ref="G99:H99"/>
    <mergeCell ref="M99:N99"/>
    <mergeCell ref="G97:H97"/>
    <mergeCell ref="M97:N97"/>
    <mergeCell ref="O97:R97"/>
    <mergeCell ref="S97:U99"/>
    <mergeCell ref="O99:R99"/>
    <mergeCell ref="BF99:BG99"/>
    <mergeCell ref="BH99:BI99"/>
    <mergeCell ref="C100:C102"/>
    <mergeCell ref="D100:F102"/>
    <mergeCell ref="G100:H100"/>
    <mergeCell ref="M100:N100"/>
    <mergeCell ref="O100:R100"/>
    <mergeCell ref="S100:U102"/>
    <mergeCell ref="BF100:BG100"/>
    <mergeCell ref="BH100:BI100"/>
    <mergeCell ref="C97:C99"/>
    <mergeCell ref="D97:F99"/>
    <mergeCell ref="I99:J99"/>
    <mergeCell ref="K99:L99"/>
    <mergeCell ref="BF97:BG97"/>
    <mergeCell ref="BH97:BI97"/>
    <mergeCell ref="BJ100:BN102"/>
    <mergeCell ref="G101:H101"/>
    <mergeCell ref="M101:N101"/>
    <mergeCell ref="O101:R101"/>
    <mergeCell ref="BF101:BG101"/>
    <mergeCell ref="BH101:BI101"/>
    <mergeCell ref="G102:H102"/>
    <mergeCell ref="M102:N102"/>
    <mergeCell ref="O102:R102"/>
    <mergeCell ref="BF102:BG102"/>
    <mergeCell ref="BH102:BI102"/>
    <mergeCell ref="I102:J102"/>
    <mergeCell ref="K102:L102"/>
    <mergeCell ref="C103:C105"/>
    <mergeCell ref="D103:F105"/>
    <mergeCell ref="G103:H103"/>
    <mergeCell ref="M103:N103"/>
    <mergeCell ref="O103:R103"/>
    <mergeCell ref="S103:U105"/>
    <mergeCell ref="BF103:BG103"/>
    <mergeCell ref="BH103:BI103"/>
    <mergeCell ref="BH105:BI105"/>
    <mergeCell ref="I105:J105"/>
    <mergeCell ref="K105:L105"/>
    <mergeCell ref="C106:C108"/>
    <mergeCell ref="D106:F108"/>
    <mergeCell ref="G106:H106"/>
    <mergeCell ref="M106:N106"/>
    <mergeCell ref="O106:R106"/>
    <mergeCell ref="S106:U108"/>
    <mergeCell ref="O108:R108"/>
    <mergeCell ref="BJ103:BN105"/>
    <mergeCell ref="G104:H104"/>
    <mergeCell ref="M104:N104"/>
    <mergeCell ref="O104:R104"/>
    <mergeCell ref="BF104:BG104"/>
    <mergeCell ref="BH104:BI104"/>
    <mergeCell ref="G105:H105"/>
    <mergeCell ref="M105:N105"/>
    <mergeCell ref="O105:R105"/>
    <mergeCell ref="BF105:BG105"/>
    <mergeCell ref="BF106:BG106"/>
    <mergeCell ref="BH106:BI106"/>
    <mergeCell ref="BJ106:BN108"/>
    <mergeCell ref="G107:H107"/>
    <mergeCell ref="M107:N107"/>
    <mergeCell ref="O107:R107"/>
    <mergeCell ref="BF107:BG107"/>
    <mergeCell ref="BH107:BI107"/>
    <mergeCell ref="G108:H108"/>
    <mergeCell ref="M108:N108"/>
    <mergeCell ref="BF108:BG108"/>
    <mergeCell ref="BH108:BI108"/>
    <mergeCell ref="O112:P113"/>
    <mergeCell ref="Q112:T112"/>
    <mergeCell ref="V112:Y112"/>
    <mergeCell ref="AE112:AF113"/>
    <mergeCell ref="AG112:AJ112"/>
    <mergeCell ref="AL112:AO112"/>
    <mergeCell ref="Q113:R113"/>
    <mergeCell ref="S113:T113"/>
    <mergeCell ref="I108:J108"/>
    <mergeCell ref="K108:L108"/>
    <mergeCell ref="AL114:AM114"/>
    <mergeCell ref="AN114:AO114"/>
    <mergeCell ref="AQ114:AR114"/>
    <mergeCell ref="AU114:AX114"/>
    <mergeCell ref="AZ114:BC114"/>
    <mergeCell ref="BE114:BH114"/>
    <mergeCell ref="BE113:BH113"/>
    <mergeCell ref="O114:P114"/>
    <mergeCell ref="Q114:R114"/>
    <mergeCell ref="S114:T114"/>
    <mergeCell ref="V114:W114"/>
    <mergeCell ref="X114:Y114"/>
    <mergeCell ref="AA114:AB114"/>
    <mergeCell ref="AE114:AF114"/>
    <mergeCell ref="AG114:AH114"/>
    <mergeCell ref="AI114:AJ114"/>
    <mergeCell ref="V113:W113"/>
    <mergeCell ref="X113:Y113"/>
    <mergeCell ref="AG113:AH113"/>
    <mergeCell ref="AI113:AJ113"/>
    <mergeCell ref="AL113:AM113"/>
    <mergeCell ref="AN113:AO113"/>
    <mergeCell ref="AE115:AF115"/>
    <mergeCell ref="AG115:AH115"/>
    <mergeCell ref="AI115:AJ115"/>
    <mergeCell ref="AL115:AM115"/>
    <mergeCell ref="AN115:AO115"/>
    <mergeCell ref="AQ115:AR115"/>
    <mergeCell ref="O115:P115"/>
    <mergeCell ref="Q115:R115"/>
    <mergeCell ref="S115:T115"/>
    <mergeCell ref="V115:W115"/>
    <mergeCell ref="X115:Y115"/>
    <mergeCell ref="AA115:AB115"/>
    <mergeCell ref="AE116:AF116"/>
    <mergeCell ref="AG116:AH116"/>
    <mergeCell ref="AI116:AJ116"/>
    <mergeCell ref="AL116:AM116"/>
    <mergeCell ref="AN116:AO116"/>
    <mergeCell ref="AQ116:AR116"/>
    <mergeCell ref="O116:P116"/>
    <mergeCell ref="Q116:R116"/>
    <mergeCell ref="S116:T116"/>
    <mergeCell ref="V116:W116"/>
    <mergeCell ref="X116:Y116"/>
    <mergeCell ref="AA116:AB116"/>
    <mergeCell ref="AL117:AM117"/>
    <mergeCell ref="AN117:AO117"/>
    <mergeCell ref="AQ117:AR117"/>
    <mergeCell ref="O117:P117"/>
    <mergeCell ref="Q117:R117"/>
    <mergeCell ref="S117:T117"/>
    <mergeCell ref="V117:W117"/>
    <mergeCell ref="X117:Y117"/>
    <mergeCell ref="AA117:AB117"/>
    <mergeCell ref="O118:P118"/>
    <mergeCell ref="Q118:R118"/>
    <mergeCell ref="S118:T118"/>
    <mergeCell ref="V118:W118"/>
    <mergeCell ref="X118:Y118"/>
    <mergeCell ref="AA118:AB118"/>
    <mergeCell ref="AE117:AF117"/>
    <mergeCell ref="AG117:AH117"/>
    <mergeCell ref="AI117:AJ117"/>
    <mergeCell ref="AU118:AV118"/>
    <mergeCell ref="AW118:AZ118"/>
    <mergeCell ref="AU119:AV119"/>
    <mergeCell ref="AW119:AZ119"/>
    <mergeCell ref="AU120:AV120"/>
    <mergeCell ref="AW120:AZ120"/>
    <mergeCell ref="AE118:AF118"/>
    <mergeCell ref="AG118:AH118"/>
    <mergeCell ref="AI118:AJ118"/>
    <mergeCell ref="AL118:AM118"/>
    <mergeCell ref="AN118:AO118"/>
    <mergeCell ref="AQ118:AR118"/>
    <mergeCell ref="AU121:AV121"/>
    <mergeCell ref="AW121:AZ121"/>
    <mergeCell ref="AU122:AV122"/>
    <mergeCell ref="AW122:AZ122"/>
    <mergeCell ref="O123:R123"/>
    <mergeCell ref="T123:W123"/>
    <mergeCell ref="Y123:AB123"/>
    <mergeCell ref="AE123:AH123"/>
    <mergeCell ref="AJ123:AM123"/>
    <mergeCell ref="AO123:AR123"/>
    <mergeCell ref="Y126:AB126"/>
    <mergeCell ref="AO126:AR126"/>
    <mergeCell ref="Y127:AB127"/>
    <mergeCell ref="AO127:AR127"/>
    <mergeCell ref="O128:R128"/>
    <mergeCell ref="T128:W128"/>
    <mergeCell ref="Y128:AB128"/>
    <mergeCell ref="AE128:AH128"/>
    <mergeCell ref="AJ128:AM128"/>
    <mergeCell ref="AO128:AR128"/>
    <mergeCell ref="BJ91:BN93"/>
    <mergeCell ref="G92:H92"/>
    <mergeCell ref="M92:N92"/>
    <mergeCell ref="O92:R92"/>
    <mergeCell ref="BF92:BG92"/>
    <mergeCell ref="BH92:BI92"/>
    <mergeCell ref="G93:H93"/>
    <mergeCell ref="M93:N93"/>
    <mergeCell ref="C91:C93"/>
    <mergeCell ref="D91:F93"/>
    <mergeCell ref="G91:H91"/>
    <mergeCell ref="M91:N91"/>
    <mergeCell ref="O91:R91"/>
    <mergeCell ref="S91:U93"/>
    <mergeCell ref="O93:R93"/>
    <mergeCell ref="BF93:BG93"/>
    <mergeCell ref="BH93:BI93"/>
    <mergeCell ref="I93:J93"/>
    <mergeCell ref="K93:L93"/>
    <mergeCell ref="C88:C90"/>
    <mergeCell ref="D88:F90"/>
    <mergeCell ref="G88:H88"/>
    <mergeCell ref="M88:N88"/>
    <mergeCell ref="O88:R88"/>
    <mergeCell ref="S88:U90"/>
    <mergeCell ref="BF88:BG88"/>
    <mergeCell ref="BH88:BI88"/>
    <mergeCell ref="BF91:BG91"/>
    <mergeCell ref="BH91:BI91"/>
    <mergeCell ref="BJ88:BN90"/>
    <mergeCell ref="G89:H89"/>
    <mergeCell ref="M89:N89"/>
    <mergeCell ref="O89:R89"/>
    <mergeCell ref="BF89:BG89"/>
    <mergeCell ref="BH89:BI89"/>
    <mergeCell ref="G90:H90"/>
    <mergeCell ref="M90:N90"/>
    <mergeCell ref="O90:R90"/>
    <mergeCell ref="BF90:BG90"/>
    <mergeCell ref="BH90:BI90"/>
    <mergeCell ref="I90:J90"/>
    <mergeCell ref="K90:L90"/>
    <mergeCell ref="C85:C87"/>
    <mergeCell ref="D85:F87"/>
    <mergeCell ref="G85:H85"/>
    <mergeCell ref="M85:N85"/>
    <mergeCell ref="O85:R85"/>
    <mergeCell ref="S85:U87"/>
    <mergeCell ref="BF85:BG85"/>
    <mergeCell ref="BH85:BI85"/>
    <mergeCell ref="BH87:BI87"/>
    <mergeCell ref="BJ85:BN87"/>
    <mergeCell ref="G86:H86"/>
    <mergeCell ref="M86:N86"/>
    <mergeCell ref="O86:R86"/>
    <mergeCell ref="BF86:BG86"/>
    <mergeCell ref="BH86:BI86"/>
    <mergeCell ref="G87:H87"/>
    <mergeCell ref="M87:N87"/>
    <mergeCell ref="O87:R87"/>
    <mergeCell ref="BF87:BG87"/>
    <mergeCell ref="I87:J87"/>
    <mergeCell ref="K87:L87"/>
    <mergeCell ref="BJ82:BN84"/>
    <mergeCell ref="G83:H83"/>
    <mergeCell ref="M83:N83"/>
    <mergeCell ref="O83:R83"/>
    <mergeCell ref="BF83:BG83"/>
    <mergeCell ref="BH83:BI83"/>
    <mergeCell ref="G84:H84"/>
    <mergeCell ref="M84:N84"/>
    <mergeCell ref="C82:C84"/>
    <mergeCell ref="D82:F84"/>
    <mergeCell ref="G82:H82"/>
    <mergeCell ref="M82:N82"/>
    <mergeCell ref="O82:R82"/>
    <mergeCell ref="S82:U84"/>
    <mergeCell ref="O84:R84"/>
    <mergeCell ref="BF84:BG84"/>
    <mergeCell ref="BH84:BI84"/>
    <mergeCell ref="I84:J84"/>
    <mergeCell ref="K84:L84"/>
    <mergeCell ref="C79:C81"/>
    <mergeCell ref="D79:F81"/>
    <mergeCell ref="G79:H79"/>
    <mergeCell ref="M79:N79"/>
    <mergeCell ref="O79:R79"/>
    <mergeCell ref="S79:U81"/>
    <mergeCell ref="BF79:BG79"/>
    <mergeCell ref="BH79:BI79"/>
    <mergeCell ref="BF82:BG82"/>
    <mergeCell ref="BH82:BI82"/>
    <mergeCell ref="BJ79:BN81"/>
    <mergeCell ref="G80:H80"/>
    <mergeCell ref="M80:N80"/>
    <mergeCell ref="O80:R80"/>
    <mergeCell ref="BF80:BG80"/>
    <mergeCell ref="BH80:BI80"/>
    <mergeCell ref="G81:H81"/>
    <mergeCell ref="M81:N81"/>
    <mergeCell ref="O81:R81"/>
    <mergeCell ref="BF81:BG81"/>
    <mergeCell ref="BH81:BI81"/>
    <mergeCell ref="I81:J81"/>
    <mergeCell ref="K81:L81"/>
    <mergeCell ref="C76:C78"/>
    <mergeCell ref="D76:F78"/>
    <mergeCell ref="G76:H76"/>
    <mergeCell ref="M76:N76"/>
    <mergeCell ref="O76:R76"/>
    <mergeCell ref="S76:U78"/>
    <mergeCell ref="BF76:BG76"/>
    <mergeCell ref="BH76:BI76"/>
    <mergeCell ref="BH78:BI78"/>
    <mergeCell ref="BJ76:BN78"/>
    <mergeCell ref="G77:H77"/>
    <mergeCell ref="M77:N77"/>
    <mergeCell ref="O77:R77"/>
    <mergeCell ref="BF77:BG77"/>
    <mergeCell ref="BH77:BI77"/>
    <mergeCell ref="G78:H78"/>
    <mergeCell ref="M78:N78"/>
    <mergeCell ref="O78:R78"/>
    <mergeCell ref="BF78:BG78"/>
    <mergeCell ref="I78:J78"/>
    <mergeCell ref="K78:L78"/>
    <mergeCell ref="BJ73:BN75"/>
    <mergeCell ref="G74:H74"/>
    <mergeCell ref="M74:N74"/>
    <mergeCell ref="O74:R74"/>
    <mergeCell ref="BF74:BG74"/>
    <mergeCell ref="BH74:BI74"/>
    <mergeCell ref="G75:H75"/>
    <mergeCell ref="M75:N75"/>
    <mergeCell ref="C73:C75"/>
    <mergeCell ref="D73:F75"/>
    <mergeCell ref="G73:H73"/>
    <mergeCell ref="M73:N73"/>
    <mergeCell ref="O73:R73"/>
    <mergeCell ref="S73:U75"/>
    <mergeCell ref="O75:R75"/>
    <mergeCell ref="BF75:BG75"/>
    <mergeCell ref="BH75:BI75"/>
    <mergeCell ref="I75:J75"/>
    <mergeCell ref="K75:L75"/>
    <mergeCell ref="C70:C72"/>
    <mergeCell ref="D70:F72"/>
    <mergeCell ref="G70:H70"/>
    <mergeCell ref="M70:N70"/>
    <mergeCell ref="O70:R70"/>
    <mergeCell ref="S70:U72"/>
    <mergeCell ref="BF70:BG70"/>
    <mergeCell ref="BH70:BI70"/>
    <mergeCell ref="BF73:BG73"/>
    <mergeCell ref="BH73:BI73"/>
    <mergeCell ref="BJ70:BN72"/>
    <mergeCell ref="G71:H71"/>
    <mergeCell ref="M71:N71"/>
    <mergeCell ref="O71:R71"/>
    <mergeCell ref="BF71:BG71"/>
    <mergeCell ref="BH71:BI71"/>
    <mergeCell ref="G72:H72"/>
    <mergeCell ref="M72:N72"/>
    <mergeCell ref="O72:R72"/>
    <mergeCell ref="BF72:BG72"/>
    <mergeCell ref="BH72:BI72"/>
    <mergeCell ref="I72:J72"/>
    <mergeCell ref="K72:L72"/>
    <mergeCell ref="C67:C69"/>
    <mergeCell ref="D67:F69"/>
    <mergeCell ref="G67:H67"/>
    <mergeCell ref="M67:N67"/>
    <mergeCell ref="O67:R67"/>
    <mergeCell ref="S67:U69"/>
    <mergeCell ref="BF67:BG67"/>
    <mergeCell ref="BH67:BI67"/>
    <mergeCell ref="BH69:BI69"/>
    <mergeCell ref="BJ67:BN69"/>
    <mergeCell ref="G68:H68"/>
    <mergeCell ref="M68:N68"/>
    <mergeCell ref="O68:R68"/>
    <mergeCell ref="BF68:BG68"/>
    <mergeCell ref="BH68:BI68"/>
    <mergeCell ref="G69:H69"/>
    <mergeCell ref="M69:N69"/>
    <mergeCell ref="O69:R69"/>
    <mergeCell ref="BF69:BG69"/>
    <mergeCell ref="I69:J69"/>
    <mergeCell ref="K69:L69"/>
    <mergeCell ref="BJ64:BN66"/>
    <mergeCell ref="G65:H65"/>
    <mergeCell ref="M65:N65"/>
    <mergeCell ref="O65:R65"/>
    <mergeCell ref="BF65:BG65"/>
    <mergeCell ref="BH65:BI65"/>
    <mergeCell ref="G66:H66"/>
    <mergeCell ref="M66:N66"/>
    <mergeCell ref="C64:C66"/>
    <mergeCell ref="D64:F66"/>
    <mergeCell ref="G64:H64"/>
    <mergeCell ref="M64:N64"/>
    <mergeCell ref="O64:R64"/>
    <mergeCell ref="S64:U66"/>
    <mergeCell ref="O66:R66"/>
    <mergeCell ref="BF66:BG66"/>
    <mergeCell ref="BH66:BI66"/>
    <mergeCell ref="I66:J66"/>
    <mergeCell ref="K66:L66"/>
    <mergeCell ref="C61:C63"/>
    <mergeCell ref="D61:F63"/>
    <mergeCell ref="G61:H61"/>
    <mergeCell ref="M61:N61"/>
    <mergeCell ref="O61:R61"/>
    <mergeCell ref="S61:U63"/>
    <mergeCell ref="BF61:BG61"/>
    <mergeCell ref="BH61:BI61"/>
    <mergeCell ref="BF64:BG64"/>
    <mergeCell ref="BH64:BI64"/>
    <mergeCell ref="BH58:BI58"/>
    <mergeCell ref="BH60:BI60"/>
    <mergeCell ref="BJ61:BN63"/>
    <mergeCell ref="G62:H62"/>
    <mergeCell ref="M62:N62"/>
    <mergeCell ref="O62:R62"/>
    <mergeCell ref="BF62:BG62"/>
    <mergeCell ref="BH62:BI62"/>
    <mergeCell ref="G63:H63"/>
    <mergeCell ref="M63:N63"/>
    <mergeCell ref="O63:R63"/>
    <mergeCell ref="BF63:BG63"/>
    <mergeCell ref="BH63:BI63"/>
    <mergeCell ref="I63:J63"/>
    <mergeCell ref="K63:L63"/>
    <mergeCell ref="O60:R60"/>
    <mergeCell ref="BF60:BG60"/>
    <mergeCell ref="I60:J60"/>
    <mergeCell ref="K60:L60"/>
    <mergeCell ref="BF59:BG59"/>
    <mergeCell ref="BH59:BI59"/>
    <mergeCell ref="G60:H60"/>
    <mergeCell ref="M60:N60"/>
    <mergeCell ref="C58:C60"/>
    <mergeCell ref="D58:F60"/>
    <mergeCell ref="G58:H58"/>
    <mergeCell ref="M58:N58"/>
    <mergeCell ref="O58:R58"/>
    <mergeCell ref="S58:U60"/>
    <mergeCell ref="BF58:BG58"/>
    <mergeCell ref="C52:C54"/>
    <mergeCell ref="D52:F54"/>
    <mergeCell ref="G52:H52"/>
    <mergeCell ref="M52:N52"/>
    <mergeCell ref="O52:R52"/>
    <mergeCell ref="S52:U54"/>
    <mergeCell ref="BF52:BG52"/>
    <mergeCell ref="G56:H56"/>
    <mergeCell ref="M56:N56"/>
    <mergeCell ref="O56:R56"/>
    <mergeCell ref="BF56:BG56"/>
    <mergeCell ref="O54:R54"/>
    <mergeCell ref="BF54:BG54"/>
    <mergeCell ref="I54:J54"/>
    <mergeCell ref="K54:L54"/>
    <mergeCell ref="G53:H53"/>
    <mergeCell ref="M53:N53"/>
    <mergeCell ref="O53:R53"/>
    <mergeCell ref="BF53:BG53"/>
    <mergeCell ref="G54:H54"/>
    <mergeCell ref="M54:N54"/>
    <mergeCell ref="BJ113:BM113"/>
    <mergeCell ref="BJ112:BM112"/>
    <mergeCell ref="BJ111:BM111"/>
    <mergeCell ref="C55:C57"/>
    <mergeCell ref="D55:F57"/>
    <mergeCell ref="G55:H55"/>
    <mergeCell ref="M55:N55"/>
    <mergeCell ref="O55:R55"/>
    <mergeCell ref="S55:U57"/>
    <mergeCell ref="BF55:BG55"/>
    <mergeCell ref="O57:R57"/>
    <mergeCell ref="BF57:BG57"/>
    <mergeCell ref="I57:J57"/>
    <mergeCell ref="K57:L57"/>
    <mergeCell ref="G57:H57"/>
    <mergeCell ref="M57:N57"/>
    <mergeCell ref="BJ58:BN60"/>
    <mergeCell ref="G59:H59"/>
    <mergeCell ref="M59:N59"/>
    <mergeCell ref="O59:R59"/>
  </mergeCells>
  <phoneticPr fontId="2"/>
  <conditionalFormatting sqref="AA109:BE110 AD113:AD116 AA113:AB113 AD118 AA118 AA115:AA116 AA119:AD120 AS118:BE120 AS115:BE116 AA111:AD111 AS111:AT111 AV111:BE111 AS113:AT114 AA21:BE21">
    <cfRule type="expression" dxfId="41" priority="67">
      <formula>OR(#REF!=$B20,#REF!=$B20)</formula>
    </cfRule>
  </conditionalFormatting>
  <conditionalFormatting sqref="AA122:AD122 AS122:BE122">
    <cfRule type="expression" dxfId="40" priority="68">
      <formula>OR(#REF!=$B109,#REF!=$B109)</formula>
    </cfRule>
  </conditionalFormatting>
  <conditionalFormatting sqref="AD117 AA117 AS117:BE117">
    <cfRule type="expression" dxfId="39" priority="69">
      <formula>OR(#REF!=$B109,#REF!=$B109)</formula>
    </cfRule>
  </conditionalFormatting>
  <conditionalFormatting sqref="AD112 AA112:AB112 AA121:AD121 AS121:BE121 AS112:BE112">
    <cfRule type="expression" dxfId="38" priority="70">
      <formula>OR(#REF!=$B110,#REF!=$B110)</formula>
    </cfRule>
  </conditionalFormatting>
  <conditionalFormatting sqref="AQ113:AR113 AQ118 AQ115:AQ116 AQ119:AR120 AQ111:AR111">
    <cfRule type="expression" dxfId="37" priority="63">
      <formula>OR(#REF!=$B110,#REF!=$B110)</formula>
    </cfRule>
  </conditionalFormatting>
  <conditionalFormatting sqref="AQ122:AR122">
    <cfRule type="expression" dxfId="36" priority="64">
      <formula>OR(#REF!=$B109,#REF!=$B109)</formula>
    </cfRule>
  </conditionalFormatting>
  <conditionalFormatting sqref="AQ117">
    <cfRule type="expression" dxfId="35" priority="65">
      <formula>OR(#REF!=$B109,#REF!=$B109)</formula>
    </cfRule>
  </conditionalFormatting>
  <conditionalFormatting sqref="AQ112:AR112 AQ121:AR121">
    <cfRule type="expression" dxfId="34" priority="66">
      <formula>OR(#REF!=$B110,#REF!=$B110)</formula>
    </cfRule>
  </conditionalFormatting>
  <conditionalFormatting sqref="AA24:BE24">
    <cfRule type="expression" dxfId="33" priority="42">
      <formula>OR(#REF!=$B23,#REF!=$B23)</formula>
    </cfRule>
  </conditionalFormatting>
  <conditionalFormatting sqref="AA27:BE27">
    <cfRule type="expression" dxfId="32" priority="41">
      <formula>OR(#REF!=$B26,#REF!=$B26)</formula>
    </cfRule>
  </conditionalFormatting>
  <conditionalFormatting sqref="AA30:BE30">
    <cfRule type="expression" dxfId="31" priority="40">
      <formula>OR(#REF!=$B29,#REF!=$B29)</formula>
    </cfRule>
  </conditionalFormatting>
  <conditionalFormatting sqref="AA33:BE33">
    <cfRule type="expression" dxfId="30" priority="39">
      <formula>OR(#REF!=$B32,#REF!=$B32)</formula>
    </cfRule>
  </conditionalFormatting>
  <conditionalFormatting sqref="AA36:BE36">
    <cfRule type="expression" dxfId="29" priority="38">
      <formula>OR(#REF!=$B35,#REF!=$B35)</formula>
    </cfRule>
  </conditionalFormatting>
  <conditionalFormatting sqref="AA39:AG39 BC39:BE39">
    <cfRule type="expression" dxfId="28" priority="37">
      <formula>OR(#REF!=$B38,#REF!=$B38)</formula>
    </cfRule>
  </conditionalFormatting>
  <conditionalFormatting sqref="AA42:BE42">
    <cfRule type="expression" dxfId="27" priority="36">
      <formula>OR(#REF!=$B41,#REF!=$B41)</formula>
    </cfRule>
  </conditionalFormatting>
  <conditionalFormatting sqref="AA45:BE45">
    <cfRule type="expression" dxfId="26" priority="35">
      <formula>OR(#REF!=$B44,#REF!=$B44)</formula>
    </cfRule>
  </conditionalFormatting>
  <conditionalFormatting sqref="AA48:BE48">
    <cfRule type="expression" dxfId="25" priority="34">
      <formula>OR(#REF!=$B47,#REF!=$B47)</formula>
    </cfRule>
  </conditionalFormatting>
  <conditionalFormatting sqref="AA51:BE51">
    <cfRule type="expression" dxfId="24" priority="33">
      <formula>OR(#REF!=$B50,#REF!=$B50)</formula>
    </cfRule>
  </conditionalFormatting>
  <conditionalFormatting sqref="AA60:BE60">
    <cfRule type="expression" dxfId="23" priority="24">
      <formula>OR(#REF!=$B59,#REF!=$B59)</formula>
    </cfRule>
  </conditionalFormatting>
  <conditionalFormatting sqref="AA63:BE63">
    <cfRule type="expression" dxfId="22" priority="23">
      <formula>OR(#REF!=$B62,#REF!=$B62)</formula>
    </cfRule>
  </conditionalFormatting>
  <conditionalFormatting sqref="AA66:BE66">
    <cfRule type="expression" dxfId="21" priority="22">
      <formula>OR(#REF!=$B65,#REF!=$B65)</formula>
    </cfRule>
  </conditionalFormatting>
  <conditionalFormatting sqref="AA69:BE69">
    <cfRule type="expression" dxfId="20" priority="21">
      <formula>OR(#REF!=$B68,#REF!=$B68)</formula>
    </cfRule>
  </conditionalFormatting>
  <conditionalFormatting sqref="AA72:BE72">
    <cfRule type="expression" dxfId="19" priority="20">
      <formula>OR(#REF!=$B71,#REF!=$B71)</formula>
    </cfRule>
  </conditionalFormatting>
  <conditionalFormatting sqref="AA75:BE75">
    <cfRule type="expression" dxfId="18" priority="19">
      <formula>OR(#REF!=$B74,#REF!=$B74)</formula>
    </cfRule>
  </conditionalFormatting>
  <conditionalFormatting sqref="AA78:BE78">
    <cfRule type="expression" dxfId="17" priority="18">
      <formula>OR(#REF!=$B77,#REF!=$B77)</formula>
    </cfRule>
  </conditionalFormatting>
  <conditionalFormatting sqref="AA81:BE81">
    <cfRule type="expression" dxfId="16" priority="17">
      <formula>OR(#REF!=$B80,#REF!=$B80)</formula>
    </cfRule>
  </conditionalFormatting>
  <conditionalFormatting sqref="AA84:BE84">
    <cfRule type="expression" dxfId="15" priority="16">
      <formula>OR(#REF!=$B83,#REF!=$B83)</formula>
    </cfRule>
  </conditionalFormatting>
  <conditionalFormatting sqref="AA87:BE87">
    <cfRule type="expression" dxfId="14" priority="15">
      <formula>OR(#REF!=$B86,#REF!=$B86)</formula>
    </cfRule>
  </conditionalFormatting>
  <conditionalFormatting sqref="AA90:BE90">
    <cfRule type="expression" dxfId="13" priority="14">
      <formula>OR(#REF!=$B89,#REF!=$B89)</formula>
    </cfRule>
  </conditionalFormatting>
  <conditionalFormatting sqref="AA93:BE93">
    <cfRule type="expression" dxfId="12" priority="13">
      <formula>OR(#REF!=$B92,#REF!=$B92)</formula>
    </cfRule>
  </conditionalFormatting>
  <conditionalFormatting sqref="AA96:BE96">
    <cfRule type="expression" dxfId="11" priority="12">
      <formula>OR(#REF!=$B95,#REF!=$B95)</formula>
    </cfRule>
  </conditionalFormatting>
  <conditionalFormatting sqref="AA99:BE99">
    <cfRule type="expression" dxfId="10" priority="11">
      <formula>OR(#REF!=$B98,#REF!=$B98)</formula>
    </cfRule>
  </conditionalFormatting>
  <conditionalFormatting sqref="AA102:BE102">
    <cfRule type="expression" dxfId="9" priority="10">
      <formula>OR(#REF!=$B101,#REF!=$B101)</formula>
    </cfRule>
  </conditionalFormatting>
  <conditionalFormatting sqref="AA105:BE105">
    <cfRule type="expression" dxfId="8" priority="9">
      <formula>OR(#REF!=$B104,#REF!=$B104)</formula>
    </cfRule>
  </conditionalFormatting>
  <conditionalFormatting sqref="AA108:BE108">
    <cfRule type="expression" dxfId="7" priority="8">
      <formula>OR(#REF!=$B107,#REF!=$B107)</formula>
    </cfRule>
  </conditionalFormatting>
  <conditionalFormatting sqref="AH39:AN39">
    <cfRule type="expression" dxfId="6" priority="7">
      <formula>OR(#REF!=$B38,#REF!=$B38)</formula>
    </cfRule>
  </conditionalFormatting>
  <conditionalFormatting sqref="AO39:AU39">
    <cfRule type="expression" dxfId="5" priority="6">
      <formula>OR(#REF!=$B38,#REF!=$B38)</formula>
    </cfRule>
  </conditionalFormatting>
  <conditionalFormatting sqref="AV39:BB39">
    <cfRule type="expression" dxfId="4" priority="5">
      <formula>OR(#REF!=$B38,#REF!=$B38)</formula>
    </cfRule>
  </conditionalFormatting>
  <conditionalFormatting sqref="AA114">
    <cfRule type="expression" dxfId="3" priority="4">
      <formula>OR(#REF!=$B113,#REF!=$B113)</formula>
    </cfRule>
  </conditionalFormatting>
  <conditionalFormatting sqref="AQ114">
    <cfRule type="expression" dxfId="2" priority="3">
      <formula>OR(#REF!=$B113,#REF!=$B113)</formula>
    </cfRule>
  </conditionalFormatting>
  <conditionalFormatting sqref="AA57:BE57">
    <cfRule type="expression" dxfId="1" priority="2">
      <formula>OR(#REF!=$B56,#REF!=$B56)</formula>
    </cfRule>
  </conditionalFormatting>
  <conditionalFormatting sqref="AA54:BE54">
    <cfRule type="expression" dxfId="0" priority="1">
      <formula>OR(#REF!=$B53,#REF!=$B53)</formula>
    </cfRule>
  </conditionalFormatting>
  <dataValidations count="7">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07 G23 G26 G29 G32 G35 G38 G41 G44 G47 G104 G50 G101 G98 G95 G92 G89 G86 G80 G77 G74 G71 G68 G65 G62 G59 G83 G56 G53">
      <formula1>職種</formula1>
    </dataValidation>
    <dataValidation type="list" allowBlank="1" showInputMessage="1" showErrorMessage="1" sqref="M20 M23 M26 M29 M32 M35 M38 M41 M44 M50 M104 M101 M47 M98 M95 M107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107:R107 O59:R59 O62:R62 O65:R65 O71:R71 O68:R68 O74:R74 O77:R77 O80:R80 O86:R86 O89:R89 O92:R92 O95:R95 O98:R98 O101:R101 O104:R104 O83:R83 O56:R56 O53:R53">
      <formula1>INDIRECT(G20)</formula1>
    </dataValidation>
    <dataValidation type="list" allowBlank="1" showInputMessage="1" sqref="C19:C122">
      <formula1>"◎,○"</formula1>
    </dataValidation>
  </dataValidations>
  <printOptions horizontalCentered="1"/>
  <pageMargins left="0.15748031496062992" right="0.15748031496062992" top="0.39370078740157483" bottom="0.23622047244094491" header="0.15748031496062992" footer="0.15748031496062992"/>
  <pageSetup paperSize="9" scale="40" fitToHeight="0" orientation="landscape" r:id="rId1"/>
  <rowBreaks count="1" manualBreakCount="1">
    <brk id="69" max="65" man="1"/>
  </rowBreaks>
  <ignoredErrors>
    <ignoredError sqref="BH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【記載例】シフト記号表!$C$5:$C$46</xm:f>
          </x14:formula1>
          <xm:sqref>AA106:BE106 AA22:BE22 AA25:BE25 AA34:BE34 AA28:BE28 AA31:BE31 AA40:BE40 AA43:BE43 AA46:BE46 AA49:BE49 AA58:BE58 AA61:BE61 AA64:BE64 AA67:BE67 AA70:BE70 AA73:BE73 AA76:BE76 AA79:BE79 AA82:BE82 AA19:BE19 AA85:BE85 AA103:BE103 AA88:BE88 AA91:BE91 AA94:BE94 AA97:BE97 AA100:BE100 AA37:BE37 AA55:BE55 AA52:BE52</xm:sqref>
        </x14:dataValidation>
        <x14:dataValidation type="list" errorStyle="information" allowBlank="1" showInputMessage="1" showErrorMessage="1" error="プルダウンにないケースは直接入力してください。">
          <x14:formula1>
            <xm:f>プルダウン・リスト!$C$4:$C$13</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79998168889431442"/>
    <pageSetUpPr fitToPage="1"/>
  </sheetPr>
  <dimension ref="B1:AA47"/>
  <sheetViews>
    <sheetView workbookViewId="0">
      <selection activeCell="B2" sqref="B2"/>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286</v>
      </c>
    </row>
    <row r="2" spans="2:25" x14ac:dyDescent="0.4">
      <c r="B2" s="115" t="s">
        <v>35</v>
      </c>
      <c r="E2" s="178" t="s">
        <v>225</v>
      </c>
      <c r="F2" s="49"/>
      <c r="G2" s="49"/>
      <c r="H2" s="49"/>
      <c r="I2" s="179" t="s">
        <v>226</v>
      </c>
      <c r="J2" s="49"/>
      <c r="K2" s="49"/>
    </row>
    <row r="3" spans="2:25" x14ac:dyDescent="0.4">
      <c r="B3" s="115"/>
      <c r="E3" s="416" t="s">
        <v>36</v>
      </c>
      <c r="F3" s="416"/>
      <c r="G3" s="416"/>
      <c r="H3" s="416"/>
      <c r="I3" s="416"/>
      <c r="J3" s="416"/>
      <c r="K3" s="416"/>
      <c r="M3" s="416" t="s">
        <v>129</v>
      </c>
      <c r="N3" s="416"/>
      <c r="O3" s="416"/>
      <c r="Q3" s="416" t="s">
        <v>130</v>
      </c>
      <c r="R3" s="416"/>
      <c r="S3" s="416"/>
      <c r="T3" s="416"/>
      <c r="U3" s="416"/>
      <c r="V3" s="416"/>
      <c r="W3" s="416"/>
      <c r="Y3" s="116" t="s">
        <v>127</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19" t="s">
        <v>44</v>
      </c>
      <c r="D5" s="113" t="s">
        <v>16</v>
      </c>
      <c r="E5" s="220" t="s">
        <v>45</v>
      </c>
      <c r="F5" s="113" t="s">
        <v>17</v>
      </c>
      <c r="G5" s="220" t="s">
        <v>45</v>
      </c>
      <c r="H5" s="118" t="s">
        <v>46</v>
      </c>
      <c r="I5" s="220" t="s">
        <v>45</v>
      </c>
      <c r="J5" s="114" t="s">
        <v>2</v>
      </c>
      <c r="K5" s="200" t="s">
        <v>45</v>
      </c>
      <c r="M5" s="228" t="s">
        <v>45</v>
      </c>
      <c r="N5" s="113" t="s">
        <v>17</v>
      </c>
      <c r="O5" s="228" t="s">
        <v>45</v>
      </c>
      <c r="Q5" s="200" t="s">
        <v>45</v>
      </c>
      <c r="R5" s="113" t="s">
        <v>17</v>
      </c>
      <c r="S5" s="200" t="s">
        <v>45</v>
      </c>
      <c r="T5" s="118" t="s">
        <v>46</v>
      </c>
      <c r="U5" s="220" t="s">
        <v>45</v>
      </c>
      <c r="V5" s="114" t="s">
        <v>2</v>
      </c>
      <c r="W5" s="227" t="s">
        <v>45</v>
      </c>
      <c r="Y5" s="227" t="s">
        <v>45</v>
      </c>
    </row>
    <row r="6" spans="2:25" x14ac:dyDescent="0.4">
      <c r="B6" s="50" t="s">
        <v>47</v>
      </c>
      <c r="C6" s="219" t="s">
        <v>48</v>
      </c>
      <c r="D6" s="113" t="s">
        <v>16</v>
      </c>
      <c r="E6" s="220" t="s">
        <v>45</v>
      </c>
      <c r="F6" s="113" t="s">
        <v>17</v>
      </c>
      <c r="G6" s="220" t="s">
        <v>45</v>
      </c>
      <c r="H6" s="118" t="s">
        <v>46</v>
      </c>
      <c r="I6" s="220" t="s">
        <v>45</v>
      </c>
      <c r="J6" s="114" t="s">
        <v>2</v>
      </c>
      <c r="K6" s="200" t="s">
        <v>45</v>
      </c>
      <c r="M6" s="228" t="s">
        <v>45</v>
      </c>
      <c r="N6" s="113" t="s">
        <v>17</v>
      </c>
      <c r="O6" s="228" t="s">
        <v>45</v>
      </c>
      <c r="Q6" s="200" t="s">
        <v>45</v>
      </c>
      <c r="R6" s="113" t="s">
        <v>17</v>
      </c>
      <c r="S6" s="200" t="s">
        <v>45</v>
      </c>
      <c r="T6" s="118" t="s">
        <v>46</v>
      </c>
      <c r="U6" s="220" t="s">
        <v>45</v>
      </c>
      <c r="V6" s="114" t="s">
        <v>2</v>
      </c>
      <c r="W6" s="227" t="s">
        <v>45</v>
      </c>
      <c r="Y6" s="227" t="s">
        <v>45</v>
      </c>
    </row>
    <row r="7" spans="2:25" x14ac:dyDescent="0.4">
      <c r="B7" s="50" t="s">
        <v>49</v>
      </c>
      <c r="C7" s="219" t="s">
        <v>50</v>
      </c>
      <c r="D7" s="113" t="s">
        <v>16</v>
      </c>
      <c r="E7" s="220" t="s">
        <v>45</v>
      </c>
      <c r="F7" s="113" t="s">
        <v>17</v>
      </c>
      <c r="G7" s="220" t="s">
        <v>45</v>
      </c>
      <c r="H7" s="118" t="s">
        <v>46</v>
      </c>
      <c r="I7" s="220" t="s">
        <v>45</v>
      </c>
      <c r="J7" s="114" t="s">
        <v>2</v>
      </c>
      <c r="K7" s="200" t="s">
        <v>45</v>
      </c>
      <c r="M7" s="228" t="s">
        <v>45</v>
      </c>
      <c r="N7" s="113" t="s">
        <v>17</v>
      </c>
      <c r="O7" s="228" t="s">
        <v>45</v>
      </c>
      <c r="Q7" s="200" t="s">
        <v>45</v>
      </c>
      <c r="R7" s="113" t="s">
        <v>17</v>
      </c>
      <c r="S7" s="200" t="s">
        <v>45</v>
      </c>
      <c r="T7" s="118" t="s">
        <v>46</v>
      </c>
      <c r="U7" s="220" t="s">
        <v>45</v>
      </c>
      <c r="V7" s="114" t="s">
        <v>2</v>
      </c>
      <c r="W7" s="227" t="s">
        <v>45</v>
      </c>
      <c r="Y7" s="227" t="s">
        <v>45</v>
      </c>
    </row>
    <row r="8" spans="2:25" x14ac:dyDescent="0.4">
      <c r="B8" s="50"/>
      <c r="C8" s="219" t="s">
        <v>51</v>
      </c>
      <c r="D8" s="113" t="s">
        <v>16</v>
      </c>
      <c r="E8" s="220">
        <v>0.29166666666666669</v>
      </c>
      <c r="F8" s="113" t="s">
        <v>17</v>
      </c>
      <c r="G8" s="220">
        <v>0.66666666666666663</v>
      </c>
      <c r="H8" s="118" t="s">
        <v>46</v>
      </c>
      <c r="I8" s="220">
        <v>4.1666666666666664E-2</v>
      </c>
      <c r="J8" s="114" t="s">
        <v>2</v>
      </c>
      <c r="K8" s="227">
        <f>IF(OR(E8="",G8=""),"",(G8+IF(E8&gt;G8,1,0)-E8-I8)*24)</f>
        <v>7.9999999999999982</v>
      </c>
      <c r="M8" s="228">
        <f>【記載例】特定施設入居者生活介護!$Q$11</f>
        <v>0.375</v>
      </c>
      <c r="N8" s="113" t="s">
        <v>17</v>
      </c>
      <c r="O8" s="228">
        <f>【記載例】特定施設入居者生活介護!$U$11</f>
        <v>0.70833333333333337</v>
      </c>
      <c r="Q8" s="229">
        <f t="shared" ref="Q8:Q21" si="0">IF(E8="","",IF(E8&lt;M8,M8,IF(E8&gt;=O8,"",E8)))</f>
        <v>0.375</v>
      </c>
      <c r="R8" s="113" t="s">
        <v>17</v>
      </c>
      <c r="S8" s="229">
        <f t="shared" ref="S8:S21" si="1">IF(G8="","",IF(G8&gt;E8,IF(G8&lt;O8,G8,O8),O8))</f>
        <v>0.66666666666666663</v>
      </c>
      <c r="T8" s="118" t="s">
        <v>46</v>
      </c>
      <c r="U8" s="220">
        <f>I8</f>
        <v>4.1666666666666664E-2</v>
      </c>
      <c r="V8" s="114" t="s">
        <v>2</v>
      </c>
      <c r="W8" s="227">
        <f>IF(Q8="","",IF((S8+IF(Q8&gt;S8,1,0)-Q8-U8)*24=0,"",(S8+IF(Q8&gt;S8,1,0)-Q8-U8)*24))</f>
        <v>5.9999999999999991</v>
      </c>
      <c r="Y8" s="227">
        <f>IF(W8="",K8,IF(OR(K8-W8=0,K8-W8&lt;0),"",K8-W8))</f>
        <v>1.9999999999999991</v>
      </c>
    </row>
    <row r="9" spans="2:25" x14ac:dyDescent="0.4">
      <c r="B9" s="50"/>
      <c r="C9" s="219" t="s">
        <v>52</v>
      </c>
      <c r="D9" s="113" t="s">
        <v>16</v>
      </c>
      <c r="E9" s="220">
        <v>0.375</v>
      </c>
      <c r="F9" s="113" t="s">
        <v>17</v>
      </c>
      <c r="G9" s="220">
        <v>0.75</v>
      </c>
      <c r="H9" s="118" t="s">
        <v>46</v>
      </c>
      <c r="I9" s="220">
        <v>4.1666666666666664E-2</v>
      </c>
      <c r="J9" s="114" t="s">
        <v>2</v>
      </c>
      <c r="K9" s="227">
        <f t="shared" ref="K9:K21" si="2">IF(OR(E9="",G9=""),"",(G9+IF(E9&gt;G9,1,0)-E9-I9)*24)</f>
        <v>8</v>
      </c>
      <c r="M9" s="228">
        <f>【記載例】特定施設入居者生活介護!$Q$11</f>
        <v>0.375</v>
      </c>
      <c r="N9" s="113" t="s">
        <v>17</v>
      </c>
      <c r="O9" s="228">
        <f>【記載例】特定施設入居者生活介護!$U$11</f>
        <v>0.70833333333333337</v>
      </c>
      <c r="Q9" s="229">
        <f t="shared" si="0"/>
        <v>0.375</v>
      </c>
      <c r="R9" s="113" t="s">
        <v>17</v>
      </c>
      <c r="S9" s="229">
        <f t="shared" si="1"/>
        <v>0.70833333333333337</v>
      </c>
      <c r="T9" s="118" t="s">
        <v>46</v>
      </c>
      <c r="U9" s="220">
        <f t="shared" ref="U9:U21" si="3">I9</f>
        <v>4.1666666666666664E-2</v>
      </c>
      <c r="V9" s="114" t="s">
        <v>2</v>
      </c>
      <c r="W9" s="227">
        <f t="shared" ref="W9:W21" si="4">IF(Q9="","",IF((S9+IF(Q9&gt;S9,1,0)-Q9-U9)*24=0,"",(S9+IF(Q9&gt;S9,1,0)-Q9-U9)*24))</f>
        <v>7</v>
      </c>
      <c r="Y9" s="227">
        <f t="shared" ref="Y9:Y21" si="5">IF(W9="",K9,IF(OR(K9-W9=0,K9-W9&lt;0),"",K9-W9))</f>
        <v>1</v>
      </c>
    </row>
    <row r="10" spans="2:25" x14ac:dyDescent="0.4">
      <c r="B10" s="50"/>
      <c r="C10" s="219" t="s">
        <v>53</v>
      </c>
      <c r="D10" s="113" t="s">
        <v>16</v>
      </c>
      <c r="E10" s="220">
        <v>0.41666666666666669</v>
      </c>
      <c r="F10" s="113" t="s">
        <v>17</v>
      </c>
      <c r="G10" s="220">
        <v>0.79166666666666663</v>
      </c>
      <c r="H10" s="118" t="s">
        <v>46</v>
      </c>
      <c r="I10" s="220">
        <v>4.1666666666666699E-2</v>
      </c>
      <c r="J10" s="114" t="s">
        <v>2</v>
      </c>
      <c r="K10" s="227">
        <f t="shared" si="2"/>
        <v>7.9999999999999982</v>
      </c>
      <c r="M10" s="228">
        <f>【記載例】特定施設入居者生活介護!$Q$11</f>
        <v>0.375</v>
      </c>
      <c r="N10" s="113" t="s">
        <v>17</v>
      </c>
      <c r="O10" s="228">
        <f>【記載例】特定施設入居者生活介護!$U$11</f>
        <v>0.70833333333333337</v>
      </c>
      <c r="Q10" s="229">
        <f t="shared" si="0"/>
        <v>0.41666666666666669</v>
      </c>
      <c r="R10" s="113" t="s">
        <v>17</v>
      </c>
      <c r="S10" s="229">
        <f t="shared" si="1"/>
        <v>0.70833333333333337</v>
      </c>
      <c r="T10" s="118" t="s">
        <v>46</v>
      </c>
      <c r="U10" s="220">
        <f t="shared" si="3"/>
        <v>4.1666666666666699E-2</v>
      </c>
      <c r="V10" s="114" t="s">
        <v>2</v>
      </c>
      <c r="W10" s="227">
        <f t="shared" si="4"/>
        <v>6</v>
      </c>
      <c r="Y10" s="227">
        <f t="shared" si="5"/>
        <v>1.9999999999999982</v>
      </c>
    </row>
    <row r="11" spans="2:25" x14ac:dyDescent="0.4">
      <c r="B11" s="50"/>
      <c r="C11" s="219" t="s">
        <v>54</v>
      </c>
      <c r="D11" s="113" t="s">
        <v>16</v>
      </c>
      <c r="E11" s="220">
        <v>0.5</v>
      </c>
      <c r="F11" s="113" t="s">
        <v>17</v>
      </c>
      <c r="G11" s="220">
        <v>0.875</v>
      </c>
      <c r="H11" s="118" t="s">
        <v>46</v>
      </c>
      <c r="I11" s="220">
        <v>4.1666666666666664E-2</v>
      </c>
      <c r="J11" s="114" t="s">
        <v>2</v>
      </c>
      <c r="K11" s="227">
        <f t="shared" si="2"/>
        <v>8</v>
      </c>
      <c r="M11" s="228">
        <f>【記載例】特定施設入居者生活介護!$Q$11</f>
        <v>0.375</v>
      </c>
      <c r="N11" s="113" t="s">
        <v>17</v>
      </c>
      <c r="O11" s="228">
        <f>【記載例】特定施設入居者生活介護!$U$11</f>
        <v>0.70833333333333337</v>
      </c>
      <c r="Q11" s="229">
        <f t="shared" si="0"/>
        <v>0.5</v>
      </c>
      <c r="R11" s="113" t="s">
        <v>17</v>
      </c>
      <c r="S11" s="229">
        <f t="shared" si="1"/>
        <v>0.70833333333333337</v>
      </c>
      <c r="T11" s="118" t="s">
        <v>46</v>
      </c>
      <c r="U11" s="220">
        <v>0</v>
      </c>
      <c r="V11" s="114" t="s">
        <v>2</v>
      </c>
      <c r="W11" s="227">
        <f t="shared" si="4"/>
        <v>5.0000000000000009</v>
      </c>
      <c r="Y11" s="227">
        <f t="shared" si="5"/>
        <v>2.9999999999999991</v>
      </c>
    </row>
    <row r="12" spans="2:25" x14ac:dyDescent="0.4">
      <c r="B12" s="50"/>
      <c r="C12" s="219" t="s">
        <v>55</v>
      </c>
      <c r="D12" s="113" t="s">
        <v>16</v>
      </c>
      <c r="E12" s="220">
        <v>0.375</v>
      </c>
      <c r="F12" s="113" t="s">
        <v>17</v>
      </c>
      <c r="G12" s="220">
        <v>0.54166666666666663</v>
      </c>
      <c r="H12" s="118" t="s">
        <v>46</v>
      </c>
      <c r="I12" s="220">
        <v>0</v>
      </c>
      <c r="J12" s="114" t="s">
        <v>2</v>
      </c>
      <c r="K12" s="227">
        <f t="shared" si="2"/>
        <v>3.9999999999999991</v>
      </c>
      <c r="M12" s="228">
        <f>【記載例】特定施設入居者生活介護!$Q$11</f>
        <v>0.375</v>
      </c>
      <c r="N12" s="113" t="s">
        <v>17</v>
      </c>
      <c r="O12" s="228">
        <f>【記載例】特定施設入居者生活介護!$U$11</f>
        <v>0.70833333333333337</v>
      </c>
      <c r="Q12" s="229">
        <f t="shared" si="0"/>
        <v>0.375</v>
      </c>
      <c r="R12" s="113" t="s">
        <v>17</v>
      </c>
      <c r="S12" s="229">
        <f t="shared" si="1"/>
        <v>0.54166666666666663</v>
      </c>
      <c r="T12" s="118" t="s">
        <v>46</v>
      </c>
      <c r="U12" s="220">
        <f t="shared" si="3"/>
        <v>0</v>
      </c>
      <c r="V12" s="114" t="s">
        <v>2</v>
      </c>
      <c r="W12" s="227">
        <f t="shared" si="4"/>
        <v>3.9999999999999991</v>
      </c>
      <c r="Y12" s="227" t="str">
        <f t="shared" si="5"/>
        <v/>
      </c>
    </row>
    <row r="13" spans="2:25" x14ac:dyDescent="0.4">
      <c r="B13" s="50"/>
      <c r="C13" s="219" t="s">
        <v>56</v>
      </c>
      <c r="D13" s="113" t="s">
        <v>16</v>
      </c>
      <c r="E13" s="220">
        <v>0.54166666666666663</v>
      </c>
      <c r="F13" s="113" t="s">
        <v>17</v>
      </c>
      <c r="G13" s="220">
        <v>0.70833333333333337</v>
      </c>
      <c r="H13" s="118" t="s">
        <v>46</v>
      </c>
      <c r="I13" s="220">
        <v>0</v>
      </c>
      <c r="J13" s="114" t="s">
        <v>2</v>
      </c>
      <c r="K13" s="227">
        <f t="shared" si="2"/>
        <v>4.0000000000000018</v>
      </c>
      <c r="M13" s="228">
        <f>【記載例】特定施設入居者生活介護!$Q$11</f>
        <v>0.375</v>
      </c>
      <c r="N13" s="113" t="s">
        <v>17</v>
      </c>
      <c r="O13" s="228">
        <f>【記載例】特定施設入居者生活介護!$U$11</f>
        <v>0.70833333333333337</v>
      </c>
      <c r="Q13" s="229">
        <f t="shared" si="0"/>
        <v>0.54166666666666663</v>
      </c>
      <c r="R13" s="113" t="s">
        <v>17</v>
      </c>
      <c r="S13" s="229">
        <f t="shared" si="1"/>
        <v>0.70833333333333337</v>
      </c>
      <c r="T13" s="118" t="s">
        <v>46</v>
      </c>
      <c r="U13" s="220">
        <f t="shared" si="3"/>
        <v>0</v>
      </c>
      <c r="V13" s="114" t="s">
        <v>2</v>
      </c>
      <c r="W13" s="227">
        <f t="shared" si="4"/>
        <v>4.0000000000000018</v>
      </c>
      <c r="Y13" s="227" t="str">
        <f t="shared" si="5"/>
        <v/>
      </c>
    </row>
    <row r="14" spans="2:25" x14ac:dyDescent="0.4">
      <c r="B14" s="50"/>
      <c r="C14" s="219" t="s">
        <v>57</v>
      </c>
      <c r="D14" s="113" t="s">
        <v>16</v>
      </c>
      <c r="E14" s="220">
        <v>0.58333333333333337</v>
      </c>
      <c r="F14" s="113" t="s">
        <v>17</v>
      </c>
      <c r="G14" s="220">
        <v>0.83333333333333337</v>
      </c>
      <c r="H14" s="118" t="s">
        <v>46</v>
      </c>
      <c r="I14" s="220">
        <v>0</v>
      </c>
      <c r="J14" s="114" t="s">
        <v>2</v>
      </c>
      <c r="K14" s="227">
        <f t="shared" si="2"/>
        <v>6</v>
      </c>
      <c r="M14" s="228">
        <f>【記載例】特定施設入居者生活介護!$Q$11</f>
        <v>0.375</v>
      </c>
      <c r="N14" s="113" t="s">
        <v>17</v>
      </c>
      <c r="O14" s="228">
        <f>【記載例】特定施設入居者生活介護!$U$11</f>
        <v>0.70833333333333337</v>
      </c>
      <c r="Q14" s="229">
        <f t="shared" si="0"/>
        <v>0.58333333333333337</v>
      </c>
      <c r="R14" s="113" t="s">
        <v>17</v>
      </c>
      <c r="S14" s="229">
        <f t="shared" si="1"/>
        <v>0.70833333333333337</v>
      </c>
      <c r="T14" s="118" t="s">
        <v>46</v>
      </c>
      <c r="U14" s="220">
        <f t="shared" si="3"/>
        <v>0</v>
      </c>
      <c r="V14" s="114" t="s">
        <v>2</v>
      </c>
      <c r="W14" s="227">
        <f t="shared" si="4"/>
        <v>3</v>
      </c>
      <c r="Y14" s="227">
        <f t="shared" si="5"/>
        <v>3</v>
      </c>
    </row>
    <row r="15" spans="2:25" x14ac:dyDescent="0.4">
      <c r="B15" s="50"/>
      <c r="C15" s="219" t="s">
        <v>58</v>
      </c>
      <c r="D15" s="113" t="s">
        <v>16</v>
      </c>
      <c r="E15" s="220">
        <v>0.66666666666666663</v>
      </c>
      <c r="F15" s="113" t="s">
        <v>17</v>
      </c>
      <c r="G15" s="220">
        <v>0.375</v>
      </c>
      <c r="H15" s="118" t="s">
        <v>46</v>
      </c>
      <c r="I15" s="220">
        <v>8.3333333333333329E-2</v>
      </c>
      <c r="J15" s="114" t="s">
        <v>2</v>
      </c>
      <c r="K15" s="227">
        <f t="shared" si="2"/>
        <v>15</v>
      </c>
      <c r="M15" s="228">
        <f>【記載例】特定施設入居者生活介護!$Q$11</f>
        <v>0.375</v>
      </c>
      <c r="N15" s="113" t="s">
        <v>17</v>
      </c>
      <c r="O15" s="228">
        <f>【記載例】特定施設入居者生活介護!$U$11</f>
        <v>0.70833333333333337</v>
      </c>
      <c r="Q15" s="229">
        <f t="shared" si="0"/>
        <v>0.66666666666666663</v>
      </c>
      <c r="R15" s="113" t="s">
        <v>17</v>
      </c>
      <c r="S15" s="229">
        <f t="shared" si="1"/>
        <v>0.70833333333333337</v>
      </c>
      <c r="T15" s="118" t="s">
        <v>46</v>
      </c>
      <c r="U15" s="220">
        <v>0</v>
      </c>
      <c r="V15" s="114" t="s">
        <v>2</v>
      </c>
      <c r="W15" s="227">
        <f t="shared" si="4"/>
        <v>1.0000000000000018</v>
      </c>
      <c r="Y15" s="227">
        <f t="shared" si="5"/>
        <v>13.999999999999998</v>
      </c>
    </row>
    <row r="16" spans="2:25" x14ac:dyDescent="0.4">
      <c r="B16" s="50"/>
      <c r="C16" s="219" t="s">
        <v>59</v>
      </c>
      <c r="D16" s="113" t="s">
        <v>16</v>
      </c>
      <c r="E16" s="220">
        <v>0.25</v>
      </c>
      <c r="F16" s="113" t="s">
        <v>17</v>
      </c>
      <c r="G16" s="220">
        <v>0.5</v>
      </c>
      <c r="H16" s="118" t="s">
        <v>46</v>
      </c>
      <c r="I16" s="220">
        <v>0</v>
      </c>
      <c r="J16" s="114" t="s">
        <v>2</v>
      </c>
      <c r="K16" s="227">
        <f t="shared" si="2"/>
        <v>6</v>
      </c>
      <c r="M16" s="228">
        <f>【記載例】特定施設入居者生活介護!$Q$11</f>
        <v>0.375</v>
      </c>
      <c r="N16" s="113" t="s">
        <v>17</v>
      </c>
      <c r="O16" s="228">
        <f>【記載例】特定施設入居者生活介護!$U$11</f>
        <v>0.70833333333333337</v>
      </c>
      <c r="Q16" s="229">
        <f t="shared" si="0"/>
        <v>0.375</v>
      </c>
      <c r="R16" s="113" t="s">
        <v>17</v>
      </c>
      <c r="S16" s="229">
        <f t="shared" si="1"/>
        <v>0.5</v>
      </c>
      <c r="T16" s="118" t="s">
        <v>46</v>
      </c>
      <c r="U16" s="220">
        <v>0</v>
      </c>
      <c r="V16" s="114" t="s">
        <v>2</v>
      </c>
      <c r="W16" s="227">
        <f t="shared" si="4"/>
        <v>3</v>
      </c>
      <c r="Y16" s="227">
        <f t="shared" si="5"/>
        <v>3</v>
      </c>
    </row>
    <row r="17" spans="2:25" x14ac:dyDescent="0.4">
      <c r="B17" s="50"/>
      <c r="C17" s="219" t="s">
        <v>60</v>
      </c>
      <c r="D17" s="113" t="s">
        <v>16</v>
      </c>
      <c r="E17" s="220"/>
      <c r="F17" s="113" t="s">
        <v>17</v>
      </c>
      <c r="G17" s="220"/>
      <c r="H17" s="118" t="s">
        <v>46</v>
      </c>
      <c r="I17" s="220">
        <v>0</v>
      </c>
      <c r="J17" s="114" t="s">
        <v>2</v>
      </c>
      <c r="K17" s="227" t="str">
        <f t="shared" si="2"/>
        <v/>
      </c>
      <c r="M17" s="228">
        <f>【記載例】特定施設入居者生活介護!$Q$11</f>
        <v>0.375</v>
      </c>
      <c r="N17" s="113" t="s">
        <v>17</v>
      </c>
      <c r="O17" s="228">
        <f>【記載例】特定施設入居者生活介護!$U$11</f>
        <v>0.70833333333333337</v>
      </c>
      <c r="Q17" s="229" t="str">
        <f t="shared" si="0"/>
        <v/>
      </c>
      <c r="R17" s="113" t="s">
        <v>17</v>
      </c>
      <c r="S17" s="229" t="str">
        <f t="shared" si="1"/>
        <v/>
      </c>
      <c r="T17" s="118" t="s">
        <v>46</v>
      </c>
      <c r="U17" s="220">
        <f t="shared" si="3"/>
        <v>0</v>
      </c>
      <c r="V17" s="114" t="s">
        <v>2</v>
      </c>
      <c r="W17" s="227" t="str">
        <f t="shared" si="4"/>
        <v/>
      </c>
      <c r="Y17" s="227" t="str">
        <f t="shared" si="5"/>
        <v/>
      </c>
    </row>
    <row r="18" spans="2:25" x14ac:dyDescent="0.4">
      <c r="B18" s="50"/>
      <c r="C18" s="219" t="s">
        <v>61</v>
      </c>
      <c r="D18" s="113" t="s">
        <v>16</v>
      </c>
      <c r="E18" s="220"/>
      <c r="F18" s="113" t="s">
        <v>17</v>
      </c>
      <c r="G18" s="220"/>
      <c r="H18" s="118" t="s">
        <v>46</v>
      </c>
      <c r="I18" s="220">
        <v>0</v>
      </c>
      <c r="J18" s="114" t="s">
        <v>2</v>
      </c>
      <c r="K18" s="227" t="str">
        <f t="shared" si="2"/>
        <v/>
      </c>
      <c r="M18" s="228">
        <f>【記載例】特定施設入居者生活介護!$Q$11</f>
        <v>0.375</v>
      </c>
      <c r="N18" s="113" t="s">
        <v>17</v>
      </c>
      <c r="O18" s="228">
        <f>【記載例】特定施設入居者生活介護!$U$11</f>
        <v>0.70833333333333337</v>
      </c>
      <c r="Q18" s="229" t="str">
        <f t="shared" si="0"/>
        <v/>
      </c>
      <c r="R18" s="113" t="s">
        <v>17</v>
      </c>
      <c r="S18" s="229" t="str">
        <f t="shared" si="1"/>
        <v/>
      </c>
      <c r="T18" s="118" t="s">
        <v>46</v>
      </c>
      <c r="U18" s="220">
        <f t="shared" si="3"/>
        <v>0</v>
      </c>
      <c r="V18" s="114" t="s">
        <v>2</v>
      </c>
      <c r="W18" s="227" t="str">
        <f t="shared" si="4"/>
        <v/>
      </c>
      <c r="Y18" s="227" t="str">
        <f t="shared" si="5"/>
        <v/>
      </c>
    </row>
    <row r="19" spans="2:25" x14ac:dyDescent="0.4">
      <c r="B19" s="50"/>
      <c r="C19" s="219" t="s">
        <v>62</v>
      </c>
      <c r="D19" s="113" t="s">
        <v>16</v>
      </c>
      <c r="E19" s="220"/>
      <c r="F19" s="113" t="s">
        <v>17</v>
      </c>
      <c r="G19" s="220"/>
      <c r="H19" s="118" t="s">
        <v>46</v>
      </c>
      <c r="I19" s="220">
        <v>0</v>
      </c>
      <c r="J19" s="114" t="s">
        <v>2</v>
      </c>
      <c r="K19" s="227" t="str">
        <f t="shared" si="2"/>
        <v/>
      </c>
      <c r="M19" s="228">
        <f>【記載例】特定施設入居者生活介護!$Q$11</f>
        <v>0.375</v>
      </c>
      <c r="N19" s="113" t="s">
        <v>17</v>
      </c>
      <c r="O19" s="228">
        <f>【記載例】特定施設入居者生活介護!$U$11</f>
        <v>0.70833333333333337</v>
      </c>
      <c r="Q19" s="229" t="str">
        <f t="shared" si="0"/>
        <v/>
      </c>
      <c r="R19" s="113" t="s">
        <v>17</v>
      </c>
      <c r="S19" s="229" t="str">
        <f t="shared" si="1"/>
        <v/>
      </c>
      <c r="T19" s="118" t="s">
        <v>46</v>
      </c>
      <c r="U19" s="220">
        <f t="shared" si="3"/>
        <v>0</v>
      </c>
      <c r="V19" s="114" t="s">
        <v>2</v>
      </c>
      <c r="W19" s="227" t="str">
        <f t="shared" si="4"/>
        <v/>
      </c>
      <c r="Y19" s="227" t="str">
        <f t="shared" si="5"/>
        <v/>
      </c>
    </row>
    <row r="20" spans="2:25" x14ac:dyDescent="0.4">
      <c r="B20" s="50"/>
      <c r="C20" s="219" t="s">
        <v>63</v>
      </c>
      <c r="D20" s="113" t="s">
        <v>16</v>
      </c>
      <c r="E20" s="220"/>
      <c r="F20" s="113" t="s">
        <v>17</v>
      </c>
      <c r="G20" s="220"/>
      <c r="H20" s="118" t="s">
        <v>46</v>
      </c>
      <c r="I20" s="220">
        <v>0</v>
      </c>
      <c r="J20" s="114" t="s">
        <v>2</v>
      </c>
      <c r="K20" s="227" t="str">
        <f t="shared" si="2"/>
        <v/>
      </c>
      <c r="M20" s="228">
        <f>【記載例】特定施設入居者生活介護!$Q$11</f>
        <v>0.375</v>
      </c>
      <c r="N20" s="113" t="s">
        <v>17</v>
      </c>
      <c r="O20" s="228">
        <f>【記載例】特定施設入居者生活介護!$U$11</f>
        <v>0.70833333333333337</v>
      </c>
      <c r="Q20" s="229" t="str">
        <f t="shared" si="0"/>
        <v/>
      </c>
      <c r="R20" s="113" t="s">
        <v>17</v>
      </c>
      <c r="S20" s="229" t="str">
        <f t="shared" si="1"/>
        <v/>
      </c>
      <c r="T20" s="118" t="s">
        <v>46</v>
      </c>
      <c r="U20" s="220">
        <f t="shared" si="3"/>
        <v>0</v>
      </c>
      <c r="V20" s="114" t="s">
        <v>2</v>
      </c>
      <c r="W20" s="227" t="str">
        <f t="shared" si="4"/>
        <v/>
      </c>
      <c r="Y20" s="227" t="str">
        <f t="shared" si="5"/>
        <v/>
      </c>
    </row>
    <row r="21" spans="2:25" x14ac:dyDescent="0.4">
      <c r="B21" s="50"/>
      <c r="C21" s="219" t="s">
        <v>64</v>
      </c>
      <c r="D21" s="113" t="s">
        <v>16</v>
      </c>
      <c r="E21" s="220"/>
      <c r="F21" s="113" t="s">
        <v>17</v>
      </c>
      <c r="G21" s="220"/>
      <c r="H21" s="118" t="s">
        <v>46</v>
      </c>
      <c r="I21" s="220">
        <v>0</v>
      </c>
      <c r="J21" s="114" t="s">
        <v>2</v>
      </c>
      <c r="K21" s="227" t="str">
        <f t="shared" si="2"/>
        <v/>
      </c>
      <c r="M21" s="228">
        <f>【記載例】特定施設入居者生活介護!$Q$11</f>
        <v>0.375</v>
      </c>
      <c r="N21" s="113" t="s">
        <v>17</v>
      </c>
      <c r="O21" s="228">
        <f>【記載例】特定施設入居者生活介護!$U$11</f>
        <v>0.70833333333333337</v>
      </c>
      <c r="Q21" s="229" t="str">
        <f t="shared" si="0"/>
        <v/>
      </c>
      <c r="R21" s="113" t="s">
        <v>17</v>
      </c>
      <c r="S21" s="229" t="str">
        <f t="shared" si="1"/>
        <v/>
      </c>
      <c r="T21" s="118" t="s">
        <v>46</v>
      </c>
      <c r="U21" s="220">
        <f t="shared" si="3"/>
        <v>0</v>
      </c>
      <c r="V21" s="114" t="s">
        <v>2</v>
      </c>
      <c r="W21" s="227" t="str">
        <f t="shared" si="4"/>
        <v/>
      </c>
      <c r="Y21" s="227" t="str">
        <f t="shared" si="5"/>
        <v/>
      </c>
    </row>
    <row r="22" spans="2:25" x14ac:dyDescent="0.4">
      <c r="B22" s="50"/>
      <c r="C22" s="219" t="s">
        <v>65</v>
      </c>
      <c r="D22" s="113" t="s">
        <v>16</v>
      </c>
      <c r="E22" s="226">
        <v>0.66666666666666663</v>
      </c>
      <c r="F22" s="113" t="s">
        <v>17</v>
      </c>
      <c r="G22" s="226">
        <v>0.41666666666666669</v>
      </c>
      <c r="H22" s="118" t="s">
        <v>46</v>
      </c>
      <c r="I22" s="226">
        <v>8.3333333333333329E-2</v>
      </c>
      <c r="J22" s="114" t="s">
        <v>2</v>
      </c>
      <c r="K22" s="219">
        <v>16</v>
      </c>
      <c r="M22" s="230"/>
      <c r="N22" s="113" t="s">
        <v>17</v>
      </c>
      <c r="O22" s="230"/>
      <c r="Q22" s="230"/>
      <c r="R22" s="113" t="s">
        <v>17</v>
      </c>
      <c r="S22" s="230"/>
      <c r="T22" s="118" t="s">
        <v>46</v>
      </c>
      <c r="U22" s="226">
        <v>8.3333333333333329E-2</v>
      </c>
      <c r="V22" s="114" t="s">
        <v>2</v>
      </c>
      <c r="W22" s="221">
        <v>2</v>
      </c>
      <c r="Y22" s="221">
        <v>14</v>
      </c>
    </row>
    <row r="23" spans="2:25" x14ac:dyDescent="0.4">
      <c r="B23" s="50"/>
      <c r="C23" s="219" t="s">
        <v>66</v>
      </c>
      <c r="D23" s="113" t="s">
        <v>16</v>
      </c>
      <c r="E23" s="226"/>
      <c r="F23" s="113" t="s">
        <v>17</v>
      </c>
      <c r="G23" s="226"/>
      <c r="H23" s="118" t="s">
        <v>46</v>
      </c>
      <c r="I23" s="226"/>
      <c r="J23" s="114" t="s">
        <v>2</v>
      </c>
      <c r="K23" s="219">
        <v>2</v>
      </c>
      <c r="M23" s="230"/>
      <c r="N23" s="113" t="s">
        <v>17</v>
      </c>
      <c r="O23" s="230"/>
      <c r="Q23" s="230"/>
      <c r="R23" s="113" t="s">
        <v>17</v>
      </c>
      <c r="S23" s="230"/>
      <c r="T23" s="118" t="s">
        <v>46</v>
      </c>
      <c r="U23" s="226"/>
      <c r="V23" s="114" t="s">
        <v>2</v>
      </c>
      <c r="W23" s="221">
        <v>2</v>
      </c>
      <c r="Y23" s="221"/>
    </row>
    <row r="24" spans="2:25" x14ac:dyDescent="0.4">
      <c r="B24" s="50"/>
      <c r="C24" s="219" t="s">
        <v>67</v>
      </c>
      <c r="D24" s="113" t="s">
        <v>16</v>
      </c>
      <c r="E24" s="226"/>
      <c r="F24" s="113" t="s">
        <v>17</v>
      </c>
      <c r="G24" s="226"/>
      <c r="H24" s="118" t="s">
        <v>46</v>
      </c>
      <c r="I24" s="226"/>
      <c r="J24" s="114" t="s">
        <v>2</v>
      </c>
      <c r="K24" s="219">
        <v>3</v>
      </c>
      <c r="M24" s="230"/>
      <c r="N24" s="113" t="s">
        <v>17</v>
      </c>
      <c r="O24" s="230"/>
      <c r="Q24" s="230"/>
      <c r="R24" s="113" t="s">
        <v>17</v>
      </c>
      <c r="S24" s="230"/>
      <c r="T24" s="118" t="s">
        <v>46</v>
      </c>
      <c r="U24" s="226"/>
      <c r="V24" s="114" t="s">
        <v>2</v>
      </c>
      <c r="W24" s="221">
        <v>3</v>
      </c>
      <c r="Y24" s="221"/>
    </row>
    <row r="25" spans="2:25" x14ac:dyDescent="0.4">
      <c r="B25" s="50"/>
      <c r="C25" s="219" t="s">
        <v>68</v>
      </c>
      <c r="D25" s="113" t="s">
        <v>16</v>
      </c>
      <c r="E25" s="226"/>
      <c r="F25" s="113" t="s">
        <v>17</v>
      </c>
      <c r="G25" s="226"/>
      <c r="H25" s="118" t="s">
        <v>46</v>
      </c>
      <c r="I25" s="226"/>
      <c r="J25" s="114" t="s">
        <v>2</v>
      </c>
      <c r="K25" s="219">
        <v>4</v>
      </c>
      <c r="M25" s="230"/>
      <c r="N25" s="113" t="s">
        <v>17</v>
      </c>
      <c r="O25" s="230"/>
      <c r="Q25" s="230"/>
      <c r="R25" s="113" t="s">
        <v>17</v>
      </c>
      <c r="S25" s="230"/>
      <c r="T25" s="118" t="s">
        <v>46</v>
      </c>
      <c r="U25" s="226"/>
      <c r="V25" s="114" t="s">
        <v>2</v>
      </c>
      <c r="W25" s="221">
        <v>4</v>
      </c>
      <c r="Y25" s="221"/>
    </row>
    <row r="26" spans="2:25" x14ac:dyDescent="0.4">
      <c r="B26" s="50"/>
      <c r="C26" s="219" t="s">
        <v>69</v>
      </c>
      <c r="D26" s="113" t="s">
        <v>16</v>
      </c>
      <c r="E26" s="226"/>
      <c r="F26" s="113" t="s">
        <v>17</v>
      </c>
      <c r="G26" s="226"/>
      <c r="H26" s="118" t="s">
        <v>46</v>
      </c>
      <c r="I26" s="226"/>
      <c r="J26" s="114" t="s">
        <v>2</v>
      </c>
      <c r="K26" s="219">
        <v>5</v>
      </c>
      <c r="M26" s="230"/>
      <c r="N26" s="113" t="s">
        <v>17</v>
      </c>
      <c r="O26" s="230"/>
      <c r="Q26" s="230"/>
      <c r="R26" s="113" t="s">
        <v>17</v>
      </c>
      <c r="S26" s="230"/>
      <c r="T26" s="118" t="s">
        <v>46</v>
      </c>
      <c r="U26" s="226"/>
      <c r="V26" s="114" t="s">
        <v>2</v>
      </c>
      <c r="W26" s="221">
        <v>5</v>
      </c>
      <c r="Y26" s="221"/>
    </row>
    <row r="27" spans="2:25" x14ac:dyDescent="0.4">
      <c r="B27" s="50"/>
      <c r="C27" s="219" t="s">
        <v>70</v>
      </c>
      <c r="D27" s="113" t="s">
        <v>16</v>
      </c>
      <c r="E27" s="226"/>
      <c r="F27" s="113" t="s">
        <v>17</v>
      </c>
      <c r="G27" s="226"/>
      <c r="H27" s="118" t="s">
        <v>46</v>
      </c>
      <c r="I27" s="226"/>
      <c r="J27" s="114" t="s">
        <v>2</v>
      </c>
      <c r="K27" s="219">
        <v>6</v>
      </c>
      <c r="M27" s="230"/>
      <c r="N27" s="113" t="s">
        <v>17</v>
      </c>
      <c r="O27" s="230"/>
      <c r="Q27" s="230"/>
      <c r="R27" s="113" t="s">
        <v>17</v>
      </c>
      <c r="S27" s="230"/>
      <c r="T27" s="118" t="s">
        <v>46</v>
      </c>
      <c r="U27" s="226"/>
      <c r="V27" s="114" t="s">
        <v>2</v>
      </c>
      <c r="W27" s="221">
        <v>6</v>
      </c>
      <c r="Y27" s="221"/>
    </row>
    <row r="28" spans="2:25" x14ac:dyDescent="0.4">
      <c r="B28" s="50"/>
      <c r="C28" s="219" t="s">
        <v>71</v>
      </c>
      <c r="D28" s="113" t="s">
        <v>16</v>
      </c>
      <c r="E28" s="226"/>
      <c r="F28" s="113" t="s">
        <v>17</v>
      </c>
      <c r="G28" s="226"/>
      <c r="H28" s="118" t="s">
        <v>46</v>
      </c>
      <c r="I28" s="226"/>
      <c r="J28" s="114" t="s">
        <v>2</v>
      </c>
      <c r="K28" s="219">
        <v>7</v>
      </c>
      <c r="M28" s="230"/>
      <c r="N28" s="113" t="s">
        <v>17</v>
      </c>
      <c r="O28" s="230"/>
      <c r="Q28" s="230"/>
      <c r="R28" s="113" t="s">
        <v>17</v>
      </c>
      <c r="S28" s="230"/>
      <c r="T28" s="118" t="s">
        <v>46</v>
      </c>
      <c r="U28" s="226"/>
      <c r="V28" s="114" t="s">
        <v>2</v>
      </c>
      <c r="W28" s="221">
        <v>7</v>
      </c>
      <c r="Y28" s="221"/>
    </row>
    <row r="29" spans="2:25" x14ac:dyDescent="0.4">
      <c r="B29" s="50"/>
      <c r="C29" s="219" t="s">
        <v>72</v>
      </c>
      <c r="D29" s="113" t="s">
        <v>16</v>
      </c>
      <c r="E29" s="226"/>
      <c r="F29" s="113" t="s">
        <v>17</v>
      </c>
      <c r="G29" s="226"/>
      <c r="H29" s="118" t="s">
        <v>46</v>
      </c>
      <c r="I29" s="226"/>
      <c r="J29" s="114" t="s">
        <v>2</v>
      </c>
      <c r="K29" s="219">
        <v>8</v>
      </c>
      <c r="M29" s="230"/>
      <c r="N29" s="113" t="s">
        <v>17</v>
      </c>
      <c r="O29" s="230"/>
      <c r="Q29" s="230"/>
      <c r="R29" s="113" t="s">
        <v>17</v>
      </c>
      <c r="S29" s="230"/>
      <c r="T29" s="118" t="s">
        <v>46</v>
      </c>
      <c r="U29" s="226"/>
      <c r="V29" s="114" t="s">
        <v>2</v>
      </c>
      <c r="W29" s="221">
        <v>8</v>
      </c>
      <c r="Y29" s="221"/>
    </row>
    <row r="30" spans="2:25" x14ac:dyDescent="0.4">
      <c r="B30" s="50"/>
      <c r="C30" s="219" t="s">
        <v>73</v>
      </c>
      <c r="D30" s="113" t="s">
        <v>16</v>
      </c>
      <c r="E30" s="226"/>
      <c r="F30" s="113" t="s">
        <v>17</v>
      </c>
      <c r="G30" s="226"/>
      <c r="H30" s="118" t="s">
        <v>46</v>
      </c>
      <c r="I30" s="226"/>
      <c r="J30" s="114" t="s">
        <v>2</v>
      </c>
      <c r="K30" s="219">
        <v>1</v>
      </c>
      <c r="M30" s="230"/>
      <c r="N30" s="113" t="s">
        <v>17</v>
      </c>
      <c r="O30" s="230"/>
      <c r="Q30" s="230"/>
      <c r="R30" s="113" t="s">
        <v>17</v>
      </c>
      <c r="S30" s="230"/>
      <c r="T30" s="118" t="s">
        <v>46</v>
      </c>
      <c r="U30" s="226"/>
      <c r="V30" s="114" t="s">
        <v>2</v>
      </c>
      <c r="W30" s="221"/>
      <c r="Y30" s="221">
        <v>1</v>
      </c>
    </row>
    <row r="31" spans="2:25" x14ac:dyDescent="0.4">
      <c r="B31" s="50"/>
      <c r="C31" s="219" t="s">
        <v>74</v>
      </c>
      <c r="D31" s="113" t="s">
        <v>16</v>
      </c>
      <c r="E31" s="226"/>
      <c r="F31" s="113" t="s">
        <v>17</v>
      </c>
      <c r="G31" s="226"/>
      <c r="H31" s="118" t="s">
        <v>46</v>
      </c>
      <c r="I31" s="226"/>
      <c r="J31" s="114" t="s">
        <v>2</v>
      </c>
      <c r="K31" s="219">
        <v>2</v>
      </c>
      <c r="M31" s="230"/>
      <c r="N31" s="113" t="s">
        <v>17</v>
      </c>
      <c r="O31" s="230"/>
      <c r="Q31" s="230"/>
      <c r="R31" s="113" t="s">
        <v>17</v>
      </c>
      <c r="S31" s="230"/>
      <c r="T31" s="118" t="s">
        <v>46</v>
      </c>
      <c r="U31" s="226"/>
      <c r="V31" s="114" t="s">
        <v>2</v>
      </c>
      <c r="W31" s="221"/>
      <c r="Y31" s="221">
        <v>2</v>
      </c>
    </row>
    <row r="32" spans="2:25" x14ac:dyDescent="0.4">
      <c r="B32" s="50"/>
      <c r="C32" s="219" t="s">
        <v>75</v>
      </c>
      <c r="D32" s="113" t="s">
        <v>16</v>
      </c>
      <c r="E32" s="226"/>
      <c r="F32" s="113" t="s">
        <v>17</v>
      </c>
      <c r="G32" s="226"/>
      <c r="H32" s="118" t="s">
        <v>46</v>
      </c>
      <c r="I32" s="226"/>
      <c r="J32" s="114" t="s">
        <v>2</v>
      </c>
      <c r="K32" s="219">
        <v>3</v>
      </c>
      <c r="M32" s="230"/>
      <c r="N32" s="113" t="s">
        <v>17</v>
      </c>
      <c r="O32" s="230"/>
      <c r="Q32" s="230"/>
      <c r="R32" s="113" t="s">
        <v>17</v>
      </c>
      <c r="S32" s="230"/>
      <c r="T32" s="118" t="s">
        <v>46</v>
      </c>
      <c r="U32" s="226"/>
      <c r="V32" s="114" t="s">
        <v>2</v>
      </c>
      <c r="W32" s="221"/>
      <c r="Y32" s="221">
        <v>3</v>
      </c>
    </row>
    <row r="33" spans="2:27" x14ac:dyDescent="0.4">
      <c r="B33" s="50"/>
      <c r="C33" s="219" t="s">
        <v>76</v>
      </c>
      <c r="D33" s="113" t="s">
        <v>16</v>
      </c>
      <c r="E33" s="226"/>
      <c r="F33" s="113" t="s">
        <v>17</v>
      </c>
      <c r="G33" s="226"/>
      <c r="H33" s="118" t="s">
        <v>46</v>
      </c>
      <c r="I33" s="226"/>
      <c r="J33" s="114" t="s">
        <v>2</v>
      </c>
      <c r="K33" s="219">
        <v>4</v>
      </c>
      <c r="M33" s="230"/>
      <c r="N33" s="113" t="s">
        <v>17</v>
      </c>
      <c r="O33" s="230"/>
      <c r="Q33" s="230"/>
      <c r="R33" s="113" t="s">
        <v>17</v>
      </c>
      <c r="S33" s="230"/>
      <c r="T33" s="118" t="s">
        <v>46</v>
      </c>
      <c r="U33" s="226"/>
      <c r="V33" s="114" t="s">
        <v>2</v>
      </c>
      <c r="W33" s="221"/>
      <c r="Y33" s="221">
        <v>4</v>
      </c>
    </row>
    <row r="34" spans="2:27" x14ac:dyDescent="0.4">
      <c r="B34" s="50"/>
      <c r="C34" s="219" t="s">
        <v>78</v>
      </c>
      <c r="D34" s="113" t="s">
        <v>16</v>
      </c>
      <c r="E34" s="226"/>
      <c r="F34" s="113" t="s">
        <v>17</v>
      </c>
      <c r="G34" s="226"/>
      <c r="H34" s="118" t="s">
        <v>46</v>
      </c>
      <c r="I34" s="226"/>
      <c r="J34" s="114" t="s">
        <v>2</v>
      </c>
      <c r="K34" s="219">
        <v>5</v>
      </c>
      <c r="M34" s="230"/>
      <c r="N34" s="113" t="s">
        <v>17</v>
      </c>
      <c r="O34" s="230"/>
      <c r="Q34" s="230"/>
      <c r="R34" s="113" t="s">
        <v>17</v>
      </c>
      <c r="S34" s="230"/>
      <c r="T34" s="118" t="s">
        <v>46</v>
      </c>
      <c r="U34" s="226"/>
      <c r="V34" s="114" t="s">
        <v>2</v>
      </c>
      <c r="W34" s="221"/>
      <c r="Y34" s="221">
        <v>5</v>
      </c>
    </row>
    <row r="35" spans="2:27" x14ac:dyDescent="0.4">
      <c r="B35" s="50"/>
      <c r="C35" s="219" t="s">
        <v>79</v>
      </c>
      <c r="D35" s="113" t="s">
        <v>16</v>
      </c>
      <c r="E35" s="226"/>
      <c r="F35" s="113" t="s">
        <v>17</v>
      </c>
      <c r="G35" s="226"/>
      <c r="H35" s="118" t="s">
        <v>46</v>
      </c>
      <c r="I35" s="226"/>
      <c r="J35" s="114" t="s">
        <v>2</v>
      </c>
      <c r="K35" s="219">
        <v>6</v>
      </c>
      <c r="M35" s="230"/>
      <c r="N35" s="113" t="s">
        <v>17</v>
      </c>
      <c r="O35" s="230"/>
      <c r="Q35" s="230"/>
      <c r="R35" s="113" t="s">
        <v>17</v>
      </c>
      <c r="S35" s="230"/>
      <c r="T35" s="118" t="s">
        <v>46</v>
      </c>
      <c r="U35" s="226"/>
      <c r="V35" s="114" t="s">
        <v>2</v>
      </c>
      <c r="W35" s="221"/>
      <c r="Y35" s="221">
        <v>6</v>
      </c>
    </row>
    <row r="36" spans="2:27" x14ac:dyDescent="0.4">
      <c r="B36" s="50"/>
      <c r="C36" s="219" t="s">
        <v>80</v>
      </c>
      <c r="D36" s="113" t="s">
        <v>16</v>
      </c>
      <c r="E36" s="226"/>
      <c r="F36" s="113" t="s">
        <v>17</v>
      </c>
      <c r="G36" s="226"/>
      <c r="H36" s="118" t="s">
        <v>46</v>
      </c>
      <c r="I36" s="226"/>
      <c r="J36" s="114" t="s">
        <v>2</v>
      </c>
      <c r="K36" s="219">
        <v>7</v>
      </c>
      <c r="M36" s="230"/>
      <c r="N36" s="113" t="s">
        <v>17</v>
      </c>
      <c r="O36" s="230"/>
      <c r="Q36" s="230"/>
      <c r="R36" s="113" t="s">
        <v>17</v>
      </c>
      <c r="S36" s="230"/>
      <c r="T36" s="118" t="s">
        <v>46</v>
      </c>
      <c r="U36" s="226"/>
      <c r="V36" s="114" t="s">
        <v>2</v>
      </c>
      <c r="W36" s="221"/>
      <c r="Y36" s="221">
        <v>7</v>
      </c>
    </row>
    <row r="37" spans="2:27" x14ac:dyDescent="0.4">
      <c r="B37" s="50"/>
      <c r="C37" s="219" t="s">
        <v>81</v>
      </c>
      <c r="D37" s="113" t="s">
        <v>16</v>
      </c>
      <c r="E37" s="226"/>
      <c r="F37" s="113" t="s">
        <v>17</v>
      </c>
      <c r="G37" s="226"/>
      <c r="H37" s="118" t="s">
        <v>46</v>
      </c>
      <c r="I37" s="226"/>
      <c r="J37" s="114" t="s">
        <v>2</v>
      </c>
      <c r="K37" s="219">
        <v>8</v>
      </c>
      <c r="M37" s="230"/>
      <c r="N37" s="113" t="s">
        <v>17</v>
      </c>
      <c r="O37" s="230"/>
      <c r="Q37" s="230"/>
      <c r="R37" s="113" t="s">
        <v>17</v>
      </c>
      <c r="S37" s="230"/>
      <c r="T37" s="118" t="s">
        <v>46</v>
      </c>
      <c r="U37" s="226"/>
      <c r="V37" s="114" t="s">
        <v>2</v>
      </c>
      <c r="W37" s="221"/>
      <c r="Y37" s="221">
        <v>8</v>
      </c>
    </row>
    <row r="38" spans="2:27" x14ac:dyDescent="0.4">
      <c r="B38" s="50"/>
      <c r="C38" s="219" t="s">
        <v>82</v>
      </c>
      <c r="D38" s="113" t="s">
        <v>16</v>
      </c>
      <c r="E38" s="220"/>
      <c r="F38" s="113" t="s">
        <v>17</v>
      </c>
      <c r="G38" s="220"/>
      <c r="H38" s="118" t="s">
        <v>46</v>
      </c>
      <c r="I38" s="220">
        <v>0</v>
      </c>
      <c r="J38" s="114" t="s">
        <v>2</v>
      </c>
      <c r="K38" s="227" t="str">
        <f t="shared" ref="K38:K45" si="6">IF(OR(E38="",G38=""),"",(G38+IF(E38&gt;G38,1,0)-E38-I38)*24)</f>
        <v/>
      </c>
      <c r="M38" s="228">
        <f>【記載例】特定施設入居者生活介護!$Q$11</f>
        <v>0.375</v>
      </c>
      <c r="N38" s="113" t="s">
        <v>17</v>
      </c>
      <c r="O38" s="228">
        <f>【記載例】特定施設入居者生活介護!$U$11</f>
        <v>0.70833333333333337</v>
      </c>
      <c r="Q38" s="229" t="str">
        <f t="shared" ref="Q38:Q47" si="7">IF(E38="","",IF(E38&lt;M38,M38,IF(E38&gt;=O38,"",E38)))</f>
        <v/>
      </c>
      <c r="R38" s="113" t="s">
        <v>17</v>
      </c>
      <c r="S38" s="229" t="str">
        <f t="shared" ref="S38:S47" si="8">IF(G38="","",IF(G38&gt;E38,IF(G38&lt;O38,G38,O38),O38))</f>
        <v/>
      </c>
      <c r="T38" s="118" t="s">
        <v>46</v>
      </c>
      <c r="U38" s="220">
        <f>I38</f>
        <v>0</v>
      </c>
      <c r="V38" s="114" t="s">
        <v>2</v>
      </c>
      <c r="W38" s="227" t="str">
        <f t="shared" ref="W38:W45" si="9">IF(Q38="","",IF((S38+IF(Q38&gt;S38,1,0)-Q38-U38)*24=0,"",(S38+IF(Q38&gt;S38,1,0)-Q38-U38)*24))</f>
        <v/>
      </c>
      <c r="Y38" s="227" t="str">
        <f t="shared" ref="Y38:Y45" si="10">IF(W38="",K38,IF(OR(K38-W38=0,K38-W38&lt;0),"",K38-W38))</f>
        <v/>
      </c>
    </row>
    <row r="39" spans="2:27" x14ac:dyDescent="0.4">
      <c r="B39" s="50"/>
      <c r="C39" s="219" t="s">
        <v>83</v>
      </c>
      <c r="D39" s="113" t="s">
        <v>16</v>
      </c>
      <c r="E39" s="220"/>
      <c r="F39" s="113" t="s">
        <v>17</v>
      </c>
      <c r="G39" s="220"/>
      <c r="H39" s="118" t="s">
        <v>46</v>
      </c>
      <c r="I39" s="220">
        <v>0</v>
      </c>
      <c r="J39" s="114" t="s">
        <v>2</v>
      </c>
      <c r="K39" s="227" t="str">
        <f t="shared" si="6"/>
        <v/>
      </c>
      <c r="M39" s="228">
        <f>【記載例】特定施設入居者生活介護!$Q$11</f>
        <v>0.375</v>
      </c>
      <c r="N39" s="113" t="s">
        <v>17</v>
      </c>
      <c r="O39" s="228">
        <f>【記載例】特定施設入居者生活介護!$U$11</f>
        <v>0.70833333333333337</v>
      </c>
      <c r="Q39" s="229" t="str">
        <f t="shared" si="7"/>
        <v/>
      </c>
      <c r="R39" s="113" t="s">
        <v>17</v>
      </c>
      <c r="S39" s="229" t="str">
        <f t="shared" si="8"/>
        <v/>
      </c>
      <c r="T39" s="118" t="s">
        <v>46</v>
      </c>
      <c r="U39" s="220">
        <f t="shared" ref="U39:U47" si="11">I39</f>
        <v>0</v>
      </c>
      <c r="V39" s="114" t="s">
        <v>2</v>
      </c>
      <c r="W39" s="227" t="str">
        <f t="shared" si="9"/>
        <v/>
      </c>
      <c r="Y39" s="227" t="str">
        <f t="shared" si="10"/>
        <v/>
      </c>
    </row>
    <row r="40" spans="2:27" x14ac:dyDescent="0.4">
      <c r="B40" s="50"/>
      <c r="C40" s="219" t="s">
        <v>110</v>
      </c>
      <c r="D40" s="113" t="s">
        <v>16</v>
      </c>
      <c r="E40" s="220"/>
      <c r="F40" s="113" t="s">
        <v>17</v>
      </c>
      <c r="G40" s="220"/>
      <c r="H40" s="118" t="s">
        <v>46</v>
      </c>
      <c r="I40" s="220">
        <v>0</v>
      </c>
      <c r="J40" s="114" t="s">
        <v>2</v>
      </c>
      <c r="K40" s="227" t="str">
        <f t="shared" si="6"/>
        <v/>
      </c>
      <c r="M40" s="228">
        <f>【記載例】特定施設入居者生活介護!$Q$11</f>
        <v>0.375</v>
      </c>
      <c r="N40" s="113" t="s">
        <v>17</v>
      </c>
      <c r="O40" s="228">
        <f>【記載例】特定施設入居者生活介護!$U$11</f>
        <v>0.70833333333333337</v>
      </c>
      <c r="Q40" s="229" t="str">
        <f t="shared" si="7"/>
        <v/>
      </c>
      <c r="R40" s="113" t="s">
        <v>17</v>
      </c>
      <c r="S40" s="229" t="str">
        <f t="shared" si="8"/>
        <v/>
      </c>
      <c r="T40" s="118" t="s">
        <v>46</v>
      </c>
      <c r="U40" s="220">
        <f t="shared" si="11"/>
        <v>0</v>
      </c>
      <c r="V40" s="114" t="s">
        <v>2</v>
      </c>
      <c r="W40" s="227" t="str">
        <f t="shared" si="9"/>
        <v/>
      </c>
      <c r="Y40" s="227" t="str">
        <f t="shared" si="10"/>
        <v/>
      </c>
    </row>
    <row r="41" spans="2:27" x14ac:dyDescent="0.4">
      <c r="B41" s="50"/>
      <c r="C41" s="222" t="s">
        <v>227</v>
      </c>
      <c r="D41" s="113" t="s">
        <v>16</v>
      </c>
      <c r="E41" s="220"/>
      <c r="F41" s="113" t="s">
        <v>17</v>
      </c>
      <c r="G41" s="220"/>
      <c r="H41" s="118" t="s">
        <v>46</v>
      </c>
      <c r="I41" s="220">
        <v>0</v>
      </c>
      <c r="J41" s="114" t="s">
        <v>2</v>
      </c>
      <c r="K41" s="227" t="str">
        <f t="shared" si="6"/>
        <v/>
      </c>
      <c r="M41" s="228">
        <f>【記載例】特定施設入居者生活介護!$Q$11</f>
        <v>0.375</v>
      </c>
      <c r="N41" s="113" t="s">
        <v>17</v>
      </c>
      <c r="O41" s="228">
        <f>【記載例】特定施設入居者生活介護!$U$11</f>
        <v>0.70833333333333337</v>
      </c>
      <c r="Q41" s="229" t="str">
        <f t="shared" si="7"/>
        <v/>
      </c>
      <c r="R41" s="113" t="s">
        <v>17</v>
      </c>
      <c r="S41" s="229" t="str">
        <f t="shared" si="8"/>
        <v/>
      </c>
      <c r="T41" s="118" t="s">
        <v>46</v>
      </c>
      <c r="U41" s="220">
        <f t="shared" si="11"/>
        <v>0</v>
      </c>
      <c r="V41" s="114" t="s">
        <v>2</v>
      </c>
      <c r="W41" s="227" t="str">
        <f t="shared" si="9"/>
        <v/>
      </c>
      <c r="Y41" s="227" t="str">
        <f t="shared" si="10"/>
        <v/>
      </c>
      <c r="AA41" s="49" t="s">
        <v>230</v>
      </c>
    </row>
    <row r="42" spans="2:27" x14ac:dyDescent="0.4">
      <c r="B42" s="50"/>
      <c r="C42" s="222" t="s">
        <v>228</v>
      </c>
      <c r="D42" s="113" t="s">
        <v>16</v>
      </c>
      <c r="E42" s="220"/>
      <c r="F42" s="113" t="s">
        <v>17</v>
      </c>
      <c r="G42" s="220"/>
      <c r="H42" s="118" t="s">
        <v>46</v>
      </c>
      <c r="I42" s="220">
        <v>0</v>
      </c>
      <c r="J42" s="114" t="s">
        <v>2</v>
      </c>
      <c r="K42" s="227" t="str">
        <f t="shared" si="6"/>
        <v/>
      </c>
      <c r="M42" s="228">
        <f>【記載例】特定施設入居者生活介護!$Q$11</f>
        <v>0.375</v>
      </c>
      <c r="N42" s="113" t="s">
        <v>17</v>
      </c>
      <c r="O42" s="228">
        <f>【記載例】特定施設入居者生活介護!$U$11</f>
        <v>0.70833333333333337</v>
      </c>
      <c r="Q42" s="229" t="str">
        <f t="shared" si="7"/>
        <v/>
      </c>
      <c r="R42" s="113" t="s">
        <v>17</v>
      </c>
      <c r="S42" s="229" t="str">
        <f t="shared" si="8"/>
        <v/>
      </c>
      <c r="T42" s="118" t="s">
        <v>46</v>
      </c>
      <c r="U42" s="220">
        <f t="shared" si="11"/>
        <v>0</v>
      </c>
      <c r="V42" s="114" t="s">
        <v>2</v>
      </c>
      <c r="W42" s="227" t="str">
        <f t="shared" si="9"/>
        <v/>
      </c>
      <c r="Y42" s="227" t="str">
        <f t="shared" si="10"/>
        <v/>
      </c>
      <c r="AA42" s="49" t="s">
        <v>230</v>
      </c>
    </row>
    <row r="43" spans="2:27" x14ac:dyDescent="0.4">
      <c r="B43" s="50"/>
      <c r="C43" s="219" t="s">
        <v>77</v>
      </c>
      <c r="D43" s="113" t="s">
        <v>16</v>
      </c>
      <c r="E43" s="220"/>
      <c r="F43" s="113" t="s">
        <v>17</v>
      </c>
      <c r="G43" s="220"/>
      <c r="H43" s="118" t="s">
        <v>46</v>
      </c>
      <c r="I43" s="220">
        <v>0</v>
      </c>
      <c r="J43" s="114" t="s">
        <v>2</v>
      </c>
      <c r="K43" s="227" t="str">
        <f t="shared" si="6"/>
        <v/>
      </c>
      <c r="M43" s="228">
        <f>【記載例】特定施設入居者生活介護!$Q$11</f>
        <v>0.375</v>
      </c>
      <c r="N43" s="113" t="s">
        <v>17</v>
      </c>
      <c r="O43" s="228">
        <f>【記載例】特定施設入居者生活介護!$U$11</f>
        <v>0.70833333333333337</v>
      </c>
      <c r="Q43" s="229" t="str">
        <f t="shared" si="7"/>
        <v/>
      </c>
      <c r="R43" s="113" t="s">
        <v>17</v>
      </c>
      <c r="S43" s="229" t="str">
        <f t="shared" si="8"/>
        <v/>
      </c>
      <c r="T43" s="118" t="s">
        <v>46</v>
      </c>
      <c r="U43" s="220">
        <f t="shared" si="11"/>
        <v>0</v>
      </c>
      <c r="V43" s="114" t="s">
        <v>2</v>
      </c>
      <c r="W43" s="227" t="str">
        <f t="shared" si="9"/>
        <v/>
      </c>
      <c r="Y43" s="227" t="str">
        <f t="shared" si="10"/>
        <v/>
      </c>
    </row>
    <row r="44" spans="2:27" x14ac:dyDescent="0.4">
      <c r="B44" s="50" t="s">
        <v>131</v>
      </c>
      <c r="C44" s="223"/>
      <c r="D44" s="113" t="s">
        <v>16</v>
      </c>
      <c r="E44" s="220">
        <v>0.29166666666666669</v>
      </c>
      <c r="F44" s="113" t="s">
        <v>17</v>
      </c>
      <c r="G44" s="220">
        <v>0.39583333333333331</v>
      </c>
      <c r="H44" s="118" t="s">
        <v>46</v>
      </c>
      <c r="I44" s="220">
        <v>0</v>
      </c>
      <c r="J44" s="114" t="s">
        <v>2</v>
      </c>
      <c r="K44" s="227">
        <f t="shared" si="6"/>
        <v>2.4999999999999991</v>
      </c>
      <c r="M44" s="228">
        <f>【記載例】特定施設入居者生活介護!$Q$11</f>
        <v>0.375</v>
      </c>
      <c r="N44" s="113" t="s">
        <v>17</v>
      </c>
      <c r="O44" s="228">
        <f>【記載例】特定施設入居者生活介護!$U$11</f>
        <v>0.70833333333333337</v>
      </c>
      <c r="Q44" s="229">
        <f t="shared" si="7"/>
        <v>0.375</v>
      </c>
      <c r="R44" s="113" t="s">
        <v>17</v>
      </c>
      <c r="S44" s="229">
        <f t="shared" si="8"/>
        <v>0.39583333333333331</v>
      </c>
      <c r="T44" s="118" t="s">
        <v>46</v>
      </c>
      <c r="U44" s="220">
        <f t="shared" si="11"/>
        <v>0</v>
      </c>
      <c r="V44" s="114" t="s">
        <v>2</v>
      </c>
      <c r="W44" s="227">
        <f t="shared" si="9"/>
        <v>0.49999999999999956</v>
      </c>
      <c r="Y44" s="227">
        <f t="shared" si="10"/>
        <v>1.9999999999999996</v>
      </c>
    </row>
    <row r="45" spans="2:27" x14ac:dyDescent="0.4">
      <c r="B45" s="50" t="s">
        <v>87</v>
      </c>
      <c r="C45" s="224"/>
      <c r="D45" s="113" t="s">
        <v>16</v>
      </c>
      <c r="E45" s="220">
        <v>0.6875</v>
      </c>
      <c r="F45" s="113" t="s">
        <v>17</v>
      </c>
      <c r="G45" s="220">
        <v>0.83333333333333337</v>
      </c>
      <c r="H45" s="118" t="s">
        <v>46</v>
      </c>
      <c r="I45" s="220">
        <v>0</v>
      </c>
      <c r="J45" s="114" t="s">
        <v>2</v>
      </c>
      <c r="K45" s="227">
        <f t="shared" si="6"/>
        <v>3.5000000000000009</v>
      </c>
      <c r="M45" s="228">
        <f>【記載例】特定施設入居者生活介護!$Q$11</f>
        <v>0.375</v>
      </c>
      <c r="N45" s="113" t="s">
        <v>17</v>
      </c>
      <c r="O45" s="228">
        <f>【記載例】特定施設入居者生活介護!$U$11</f>
        <v>0.70833333333333337</v>
      </c>
      <c r="Q45" s="229">
        <f t="shared" si="7"/>
        <v>0.6875</v>
      </c>
      <c r="R45" s="113" t="s">
        <v>17</v>
      </c>
      <c r="S45" s="229">
        <f t="shared" si="8"/>
        <v>0.70833333333333337</v>
      </c>
      <c r="T45" s="118" t="s">
        <v>46</v>
      </c>
      <c r="U45" s="220">
        <f t="shared" si="11"/>
        <v>0</v>
      </c>
      <c r="V45" s="114" t="s">
        <v>2</v>
      </c>
      <c r="W45" s="227">
        <f t="shared" si="9"/>
        <v>0.50000000000000089</v>
      </c>
      <c r="Y45" s="227">
        <f t="shared" si="10"/>
        <v>3</v>
      </c>
    </row>
    <row r="46" spans="2:27" x14ac:dyDescent="0.4">
      <c r="B46" s="50" t="s">
        <v>88</v>
      </c>
      <c r="C46" s="225" t="s">
        <v>85</v>
      </c>
      <c r="D46" s="113" t="s">
        <v>16</v>
      </c>
      <c r="E46" s="220" t="s">
        <v>45</v>
      </c>
      <c r="F46" s="113" t="s">
        <v>17</v>
      </c>
      <c r="G46" s="220" t="s">
        <v>45</v>
      </c>
      <c r="H46" s="118" t="s">
        <v>46</v>
      </c>
      <c r="I46" s="220" t="s">
        <v>45</v>
      </c>
      <c r="J46" s="114" t="s">
        <v>2</v>
      </c>
      <c r="K46" s="227">
        <f>K44+K45</f>
        <v>6</v>
      </c>
      <c r="M46" s="228">
        <f>【記載例】特定施設入居者生活介護!$Q$11</f>
        <v>0.375</v>
      </c>
      <c r="N46" s="113" t="s">
        <v>17</v>
      </c>
      <c r="O46" s="228">
        <f>【記載例】特定施設入居者生活介護!$U$11</f>
        <v>0.70833333333333337</v>
      </c>
      <c r="Q46" s="229" t="str">
        <f t="shared" si="7"/>
        <v/>
      </c>
      <c r="R46" s="113" t="s">
        <v>17</v>
      </c>
      <c r="S46" s="229">
        <f t="shared" si="8"/>
        <v>0.70833333333333337</v>
      </c>
      <c r="T46" s="118" t="s">
        <v>46</v>
      </c>
      <c r="U46" s="220" t="str">
        <f t="shared" si="11"/>
        <v>-</v>
      </c>
      <c r="V46" s="114" t="s">
        <v>2</v>
      </c>
      <c r="W46" s="227">
        <f>W44+W45</f>
        <v>1.0000000000000004</v>
      </c>
      <c r="Y46" s="227">
        <f>IF(W46="",K46,IF(K46-W46=0,"",K46-W46))</f>
        <v>5</v>
      </c>
    </row>
    <row r="47" spans="2:27" x14ac:dyDescent="0.4">
      <c r="B47" s="119" t="s">
        <v>229</v>
      </c>
      <c r="C47" s="219" t="s">
        <v>114</v>
      </c>
      <c r="D47" s="113" t="s">
        <v>16</v>
      </c>
      <c r="E47" s="220">
        <v>0.83333333333333337</v>
      </c>
      <c r="F47" s="113" t="s">
        <v>17</v>
      </c>
      <c r="G47" s="220">
        <v>0.29166666666666669</v>
      </c>
      <c r="H47" s="118" t="s">
        <v>46</v>
      </c>
      <c r="I47" s="220"/>
      <c r="J47" s="114" t="s">
        <v>2</v>
      </c>
      <c r="K47" s="227">
        <f t="shared" ref="K47" si="12">IF(OR(E47="",G47=""),"",(G47+IF(E47&gt;G47,1,0)-E47-I47)*24)</f>
        <v>11</v>
      </c>
      <c r="M47" s="228">
        <f>【記載例】特定施設入居者生活介護!$Q$11</f>
        <v>0.375</v>
      </c>
      <c r="N47" s="113" t="s">
        <v>17</v>
      </c>
      <c r="O47" s="228">
        <f>【記載例】特定施設入居者生活介護!$U$11</f>
        <v>0.70833333333333337</v>
      </c>
      <c r="Q47" s="229" t="str">
        <f t="shared" si="7"/>
        <v/>
      </c>
      <c r="R47" s="113" t="s">
        <v>17</v>
      </c>
      <c r="S47" s="229">
        <f t="shared" si="8"/>
        <v>0.70833333333333337</v>
      </c>
      <c r="T47" s="118" t="s">
        <v>46</v>
      </c>
      <c r="U47" s="220">
        <f t="shared" si="11"/>
        <v>0</v>
      </c>
      <c r="V47" s="114" t="s">
        <v>2</v>
      </c>
      <c r="W47" s="227" t="str">
        <f t="shared" ref="W47" si="13">IF(Q47="","",IF((S47+IF(Q47&gt;S47,1,0)-Q47-U47)*24=0,"",(S47+IF(Q47&gt;S47,1,0)-Q47-U47)*24))</f>
        <v/>
      </c>
      <c r="Y47" s="227">
        <f t="shared" ref="Y47" si="14">IF(W47="",K47,IF(OR(K47-W47=0,K47-W47&lt;0),"",K47-W47))</f>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4578"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0"/>
  <sheetViews>
    <sheetView workbookViewId="0">
      <selection activeCell="C46" sqref="C46"/>
    </sheetView>
  </sheetViews>
  <sheetFormatPr defaultRowHeight="18.75" x14ac:dyDescent="0.4"/>
  <cols>
    <col min="1" max="1" width="1.875" style="49" customWidth="1"/>
    <col min="2" max="2" width="11.5" style="49" customWidth="1"/>
    <col min="3" max="12" width="40.625" style="49" customWidth="1"/>
    <col min="13" max="16384" width="9" style="49"/>
  </cols>
  <sheetData>
    <row r="1" spans="2:3" x14ac:dyDescent="0.4">
      <c r="B1" s="74" t="s">
        <v>106</v>
      </c>
      <c r="C1" s="74"/>
    </row>
    <row r="2" spans="2:3" x14ac:dyDescent="0.4">
      <c r="B2" s="74"/>
      <c r="C2" s="74"/>
    </row>
    <row r="3" spans="2:3" x14ac:dyDescent="0.4">
      <c r="B3" s="75" t="s">
        <v>107</v>
      </c>
      <c r="C3" s="75" t="s">
        <v>108</v>
      </c>
    </row>
    <row r="4" spans="2:3" x14ac:dyDescent="0.4">
      <c r="B4" s="192">
        <v>1</v>
      </c>
      <c r="C4" s="193" t="s">
        <v>250</v>
      </c>
    </row>
    <row r="5" spans="2:3" x14ac:dyDescent="0.4">
      <c r="B5" s="192">
        <v>2</v>
      </c>
      <c r="C5" s="193" t="s">
        <v>233</v>
      </c>
    </row>
    <row r="6" spans="2:3" x14ac:dyDescent="0.4">
      <c r="B6" s="192">
        <v>3</v>
      </c>
      <c r="C6" s="193" t="s">
        <v>251</v>
      </c>
    </row>
    <row r="7" spans="2:3" x14ac:dyDescent="0.4">
      <c r="B7" s="192">
        <v>4</v>
      </c>
      <c r="C7" s="193" t="s">
        <v>234</v>
      </c>
    </row>
    <row r="8" spans="2:3" x14ac:dyDescent="0.4">
      <c r="B8" s="192">
        <v>5</v>
      </c>
      <c r="C8" s="193" t="s">
        <v>241</v>
      </c>
    </row>
    <row r="9" spans="2:3" x14ac:dyDescent="0.4">
      <c r="B9" s="192">
        <v>6</v>
      </c>
      <c r="C9" s="193" t="s">
        <v>242</v>
      </c>
    </row>
    <row r="10" spans="2:3" x14ac:dyDescent="0.4">
      <c r="B10" s="194">
        <v>7</v>
      </c>
      <c r="C10" s="193" t="s">
        <v>278</v>
      </c>
    </row>
    <row r="11" spans="2:3" x14ac:dyDescent="0.4">
      <c r="B11" s="233">
        <v>8</v>
      </c>
      <c r="C11" s="193" t="s">
        <v>279</v>
      </c>
    </row>
    <row r="12" spans="2:3" x14ac:dyDescent="0.4">
      <c r="B12" s="233">
        <v>9</v>
      </c>
      <c r="C12" s="193"/>
    </row>
    <row r="13" spans="2:3" x14ac:dyDescent="0.4">
      <c r="B13" s="192">
        <v>10</v>
      </c>
      <c r="C13" s="193"/>
    </row>
    <row r="15" spans="2:3" x14ac:dyDescent="0.4">
      <c r="B15" s="74" t="s">
        <v>109</v>
      </c>
    </row>
    <row r="16" spans="2:3" ht="19.5" thickBot="1" x14ac:dyDescent="0.45"/>
    <row r="17" spans="2:12" ht="20.25" thickBot="1" x14ac:dyDescent="0.45">
      <c r="B17" s="76" t="s">
        <v>91</v>
      </c>
      <c r="C17" s="77" t="s">
        <v>89</v>
      </c>
      <c r="D17" s="78" t="s">
        <v>132</v>
      </c>
      <c r="E17" s="78" t="s">
        <v>133</v>
      </c>
      <c r="F17" s="78" t="s">
        <v>134</v>
      </c>
      <c r="G17" s="135" t="s">
        <v>135</v>
      </c>
      <c r="H17" s="135" t="s">
        <v>235</v>
      </c>
      <c r="I17" s="135"/>
      <c r="J17" s="135"/>
      <c r="K17" s="135"/>
      <c r="L17" s="136"/>
    </row>
    <row r="18" spans="2:12" ht="19.5" x14ac:dyDescent="0.4">
      <c r="B18" s="433" t="s">
        <v>92</v>
      </c>
      <c r="C18" s="79" t="s">
        <v>138</v>
      </c>
      <c r="D18" s="80" t="s">
        <v>137</v>
      </c>
      <c r="E18" s="80" t="s">
        <v>139</v>
      </c>
      <c r="F18" s="80" t="s">
        <v>141</v>
      </c>
      <c r="G18" s="137" t="s">
        <v>142</v>
      </c>
      <c r="H18" s="137" t="s">
        <v>136</v>
      </c>
      <c r="I18" s="137"/>
      <c r="J18" s="137"/>
      <c r="K18" s="137"/>
      <c r="L18" s="138"/>
    </row>
    <row r="19" spans="2:12" ht="19.5" x14ac:dyDescent="0.4">
      <c r="B19" s="434"/>
      <c r="C19" s="81"/>
      <c r="D19" s="82" t="s">
        <v>138</v>
      </c>
      <c r="E19" s="82" t="s">
        <v>140</v>
      </c>
      <c r="F19" s="82" t="s">
        <v>138</v>
      </c>
      <c r="G19" s="139" t="s">
        <v>143</v>
      </c>
      <c r="H19" s="139"/>
      <c r="I19" s="139"/>
      <c r="J19" s="139"/>
      <c r="K19" s="139"/>
      <c r="L19" s="140"/>
    </row>
    <row r="20" spans="2:12" ht="19.5" x14ac:dyDescent="0.4">
      <c r="B20" s="434"/>
      <c r="C20" s="81"/>
      <c r="D20" s="82"/>
      <c r="E20" s="82"/>
      <c r="F20" s="82"/>
      <c r="G20" s="139" t="s">
        <v>144</v>
      </c>
      <c r="H20" s="139"/>
      <c r="I20" s="139"/>
      <c r="J20" s="139"/>
      <c r="K20" s="139"/>
      <c r="L20" s="140"/>
    </row>
    <row r="21" spans="2:12" ht="19.5" x14ac:dyDescent="0.4">
      <c r="B21" s="434"/>
      <c r="C21" s="81"/>
      <c r="D21" s="82"/>
      <c r="E21" s="82"/>
      <c r="F21" s="82"/>
      <c r="G21" s="139" t="s">
        <v>145</v>
      </c>
      <c r="H21" s="139"/>
      <c r="I21" s="139"/>
      <c r="J21" s="139"/>
      <c r="K21" s="139"/>
      <c r="L21" s="140"/>
    </row>
    <row r="22" spans="2:12" ht="19.5" x14ac:dyDescent="0.4">
      <c r="B22" s="434"/>
      <c r="C22" s="84"/>
      <c r="D22" s="83"/>
      <c r="E22" s="83"/>
      <c r="F22" s="83"/>
      <c r="G22" s="139" t="s">
        <v>140</v>
      </c>
      <c r="H22" s="139"/>
      <c r="I22" s="139"/>
      <c r="J22" s="139"/>
      <c r="K22" s="139"/>
      <c r="L22" s="140"/>
    </row>
    <row r="23" spans="2:12" ht="19.5" x14ac:dyDescent="0.4">
      <c r="B23" s="434"/>
      <c r="C23" s="84"/>
      <c r="D23" s="83"/>
      <c r="E23" s="83"/>
      <c r="F23" s="83"/>
      <c r="G23" s="139" t="s">
        <v>146</v>
      </c>
      <c r="H23" s="139"/>
      <c r="I23" s="139"/>
      <c r="J23" s="139"/>
      <c r="K23" s="139"/>
      <c r="L23" s="140"/>
    </row>
    <row r="24" spans="2:12" ht="19.5" x14ac:dyDescent="0.4">
      <c r="B24" s="434"/>
      <c r="C24" s="84"/>
      <c r="D24" s="83"/>
      <c r="E24" s="83"/>
      <c r="F24" s="83"/>
      <c r="G24" s="139" t="s">
        <v>147</v>
      </c>
      <c r="H24" s="139"/>
      <c r="I24" s="139"/>
      <c r="J24" s="139"/>
      <c r="K24" s="139"/>
      <c r="L24" s="140"/>
    </row>
    <row r="25" spans="2:12" ht="19.5" x14ac:dyDescent="0.4">
      <c r="B25" s="434"/>
      <c r="C25" s="84"/>
      <c r="D25" s="83"/>
      <c r="E25" s="83"/>
      <c r="F25" s="83"/>
      <c r="G25" s="139" t="s">
        <v>148</v>
      </c>
      <c r="H25" s="139"/>
      <c r="I25" s="139"/>
      <c r="J25" s="139"/>
      <c r="K25" s="139"/>
      <c r="L25" s="140"/>
    </row>
    <row r="26" spans="2:12" ht="19.5" x14ac:dyDescent="0.4">
      <c r="B26" s="434"/>
      <c r="C26" s="84"/>
      <c r="D26" s="83"/>
      <c r="E26" s="83"/>
      <c r="F26" s="83"/>
      <c r="G26" s="139" t="s">
        <v>149</v>
      </c>
      <c r="H26" s="139"/>
      <c r="I26" s="139"/>
      <c r="J26" s="139"/>
      <c r="K26" s="139"/>
      <c r="L26" s="140"/>
    </row>
    <row r="27" spans="2:12" ht="20.25" thickBot="1" x14ac:dyDescent="0.45">
      <c r="B27" s="435"/>
      <c r="C27" s="85"/>
      <c r="D27" s="86"/>
      <c r="E27" s="86"/>
      <c r="F27" s="86"/>
      <c r="G27" s="141"/>
      <c r="H27" s="141"/>
      <c r="I27" s="141"/>
      <c r="J27" s="141"/>
      <c r="K27" s="141"/>
      <c r="L27" s="142"/>
    </row>
    <row r="32" spans="2:12" x14ac:dyDescent="0.4">
      <c r="C32" s="49" t="s">
        <v>280</v>
      </c>
    </row>
    <row r="33" spans="3:3" x14ac:dyDescent="0.4">
      <c r="C33" s="49" t="s">
        <v>93</v>
      </c>
    </row>
    <row r="34" spans="3:3" x14ac:dyDescent="0.4">
      <c r="C34" s="49" t="s">
        <v>281</v>
      </c>
    </row>
    <row r="35" spans="3:3" x14ac:dyDescent="0.4">
      <c r="C35" s="49" t="s">
        <v>94</v>
      </c>
    </row>
    <row r="36" spans="3:3" x14ac:dyDescent="0.4">
      <c r="C36" s="49" t="s">
        <v>236</v>
      </c>
    </row>
    <row r="37" spans="3:3" x14ac:dyDescent="0.4">
      <c r="C37" s="49" t="s">
        <v>237</v>
      </c>
    </row>
    <row r="38" spans="3:3" x14ac:dyDescent="0.4">
      <c r="C38" s="49" t="s">
        <v>238</v>
      </c>
    </row>
    <row r="39" spans="3:3" x14ac:dyDescent="0.4">
      <c r="C39" s="49" t="s">
        <v>239</v>
      </c>
    </row>
    <row r="40" spans="3:3" x14ac:dyDescent="0.4">
      <c r="C40" s="49" t="s">
        <v>240</v>
      </c>
    </row>
    <row r="42" spans="3:3" x14ac:dyDescent="0.4">
      <c r="C42" s="49" t="s">
        <v>95</v>
      </c>
    </row>
    <row r="43" spans="3:3" x14ac:dyDescent="0.4">
      <c r="C43" s="49" t="s">
        <v>96</v>
      </c>
    </row>
    <row r="45" spans="3:3" x14ac:dyDescent="0.4">
      <c r="C45" s="49" t="s">
        <v>282</v>
      </c>
    </row>
    <row r="46" spans="3:3" x14ac:dyDescent="0.4">
      <c r="C46" s="49" t="s">
        <v>97</v>
      </c>
    </row>
    <row r="47" spans="3:3" x14ac:dyDescent="0.4">
      <c r="C47" s="49" t="s">
        <v>98</v>
      </c>
    </row>
    <row r="48" spans="3:3" x14ac:dyDescent="0.4">
      <c r="C48" s="49" t="s">
        <v>99</v>
      </c>
    </row>
    <row r="49" spans="3:3" x14ac:dyDescent="0.4">
      <c r="C49" s="49" t="s">
        <v>100</v>
      </c>
    </row>
    <row r="50" spans="3:3" x14ac:dyDescent="0.4">
      <c r="C50" s="49" t="s">
        <v>101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記入方法</vt:lpstr>
      <vt:lpstr>特定施設入居者生活介護</vt:lpstr>
      <vt:lpstr>シフト記号表</vt:lpstr>
      <vt:lpstr>【記載例】特定施設入居者生活介護</vt:lpstr>
      <vt:lpstr>【記載例】シフト記号表</vt:lpstr>
      <vt:lpstr>プルダウン・リスト</vt:lpstr>
      <vt:lpstr>【記載例】シフト記号表!Print_Area</vt:lpstr>
      <vt:lpstr>【記載例】特定施設入居者生活介護!Print_Area</vt:lpstr>
      <vt:lpstr>シフト記号表!Print_Area</vt:lpstr>
      <vt:lpstr>記入方法!Print_Area</vt:lpstr>
      <vt:lpstr>特定施設入居者生活介護!Print_Area</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nms09036</dc:creator>
  <cp:lastModifiedBy>西宮市役所</cp:lastModifiedBy>
  <cp:lastPrinted>2021-07-28T07:17:40Z</cp:lastPrinted>
  <dcterms:created xsi:type="dcterms:W3CDTF">2020-01-28T01:12:50Z</dcterms:created>
  <dcterms:modified xsi:type="dcterms:W3CDTF">2022-07-15T06:34:28Z</dcterms:modified>
</cp:coreProperties>
</file>